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7512" windowHeight="5580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Sheet1!#REF!</definedName>
  </definedNames>
  <calcPr calcId="145621"/>
</workbook>
</file>

<file path=xl/calcChain.xml><?xml version="1.0" encoding="utf-8"?>
<calcChain xmlns="http://schemas.openxmlformats.org/spreadsheetml/2006/main">
  <c r="I117" i="3" l="1"/>
  <c r="H117" i="3"/>
  <c r="G117" i="3"/>
  <c r="F117" i="3"/>
  <c r="E117" i="3"/>
  <c r="D117" i="3"/>
  <c r="C117" i="3"/>
  <c r="B117" i="3"/>
  <c r="I115" i="3"/>
  <c r="H115" i="3"/>
  <c r="G115" i="3"/>
  <c r="F115" i="3"/>
  <c r="E115" i="3"/>
  <c r="D115" i="3"/>
  <c r="I33" i="3"/>
  <c r="H33" i="3"/>
  <c r="G33" i="3"/>
  <c r="F33" i="3"/>
  <c r="E33" i="3"/>
  <c r="D33" i="3"/>
  <c r="C33" i="3"/>
  <c r="B33" i="3"/>
  <c r="H56" i="3" l="1"/>
  <c r="G56" i="3"/>
  <c r="F56" i="3"/>
  <c r="E56" i="3"/>
  <c r="D56" i="3"/>
  <c r="C56" i="3"/>
  <c r="B56" i="3"/>
  <c r="I72" i="3"/>
  <c r="H72" i="3"/>
  <c r="G72" i="3"/>
  <c r="F72" i="3"/>
  <c r="E72" i="3"/>
  <c r="D72" i="3"/>
  <c r="C72" i="3"/>
  <c r="B72" i="3"/>
  <c r="I68" i="3"/>
  <c r="H68" i="3"/>
  <c r="G68" i="3"/>
  <c r="F68" i="3"/>
  <c r="E68" i="3"/>
  <c r="D68" i="3"/>
  <c r="B68" i="3"/>
  <c r="C68" i="3"/>
  <c r="J68" i="3" l="1"/>
  <c r="I56" i="3"/>
  <c r="H95" i="3" l="1"/>
  <c r="B95" i="3"/>
  <c r="C95" i="3"/>
  <c r="D95" i="3"/>
  <c r="E95" i="3"/>
  <c r="F95" i="3"/>
  <c r="I95" i="3" l="1"/>
  <c r="I77" i="3"/>
  <c r="H77" i="3"/>
  <c r="G77" i="3"/>
  <c r="F77" i="3"/>
  <c r="E77" i="3"/>
  <c r="D77" i="3"/>
  <c r="C77" i="3"/>
  <c r="B77" i="3"/>
  <c r="G95" i="3"/>
  <c r="G108" i="3"/>
  <c r="G101" i="3"/>
  <c r="G91" i="3"/>
  <c r="G86" i="3"/>
  <c r="G63" i="3"/>
  <c r="G26" i="3"/>
  <c r="G19" i="3"/>
  <c r="G14" i="3"/>
  <c r="G6" i="3"/>
  <c r="J95" i="3" l="1"/>
  <c r="B108" i="3"/>
  <c r="B101" i="3"/>
  <c r="B91" i="3"/>
  <c r="B86" i="3"/>
  <c r="B63" i="3"/>
  <c r="B26" i="3"/>
  <c r="B19" i="3"/>
  <c r="B14" i="3"/>
  <c r="B6" i="3"/>
  <c r="I101" i="3" l="1"/>
  <c r="I26" i="3"/>
  <c r="J26" i="3" s="1"/>
  <c r="H6" i="3" l="1"/>
  <c r="I108" i="3" l="1"/>
  <c r="J115" i="3" s="1"/>
  <c r="H101" i="3"/>
  <c r="F101" i="3"/>
  <c r="E101" i="3"/>
  <c r="D101" i="3"/>
  <c r="C101" i="3"/>
  <c r="H91" i="3"/>
  <c r="F91" i="3"/>
  <c r="E91" i="3"/>
  <c r="D91" i="3"/>
  <c r="C91" i="3"/>
  <c r="H86" i="3"/>
  <c r="F86" i="3"/>
  <c r="E86" i="3"/>
  <c r="D86" i="3"/>
  <c r="C86" i="3"/>
  <c r="J108" i="3" l="1"/>
  <c r="C63" i="3"/>
  <c r="D63" i="3"/>
  <c r="E63" i="3"/>
  <c r="F63" i="3"/>
  <c r="H63" i="3"/>
  <c r="I63" i="3"/>
  <c r="C26" i="3"/>
  <c r="D26" i="3"/>
  <c r="E26" i="3"/>
  <c r="F26" i="3"/>
  <c r="H26" i="3"/>
  <c r="C19" i="3"/>
  <c r="D19" i="3"/>
  <c r="E19" i="3"/>
  <c r="F19" i="3"/>
  <c r="H19" i="3"/>
  <c r="I19" i="3"/>
  <c r="J19" i="3" s="1"/>
  <c r="C14" i="3"/>
  <c r="D14" i="3"/>
  <c r="E14" i="3"/>
  <c r="F14" i="3"/>
  <c r="H14" i="3"/>
  <c r="I14" i="3"/>
  <c r="J14" i="3" s="1"/>
  <c r="C6" i="3"/>
  <c r="D6" i="3"/>
  <c r="E6" i="3"/>
  <c r="F6" i="3"/>
  <c r="I6" i="3"/>
  <c r="J6" i="3" s="1"/>
  <c r="I91" i="3"/>
  <c r="J91" i="3" s="1"/>
  <c r="I86" i="3"/>
  <c r="J86" i="3" s="1"/>
  <c r="H108" i="3"/>
  <c r="E108" i="3"/>
  <c r="F108" i="3"/>
  <c r="D108" i="3"/>
  <c r="C108" i="3"/>
  <c r="I92" i="1"/>
  <c r="H92" i="1"/>
  <c r="G92" i="1"/>
  <c r="F92" i="1"/>
  <c r="E92" i="1"/>
  <c r="D92" i="1"/>
  <c r="C92" i="1"/>
  <c r="B92" i="1"/>
  <c r="I87" i="1"/>
  <c r="H87" i="1"/>
  <c r="G87" i="1"/>
  <c r="F87" i="1"/>
  <c r="E87" i="1"/>
  <c r="D87" i="1"/>
  <c r="C87" i="1"/>
  <c r="B87" i="1"/>
  <c r="I79" i="1"/>
  <c r="H79" i="1"/>
  <c r="G79" i="1"/>
  <c r="F79" i="1"/>
  <c r="E79" i="1"/>
  <c r="D79" i="1"/>
  <c r="C76" i="1"/>
  <c r="C79" i="1"/>
  <c r="B79" i="1"/>
  <c r="I73" i="1"/>
  <c r="H73" i="1"/>
  <c r="G73" i="1"/>
  <c r="F73" i="1"/>
  <c r="E73" i="1"/>
  <c r="D73" i="1"/>
  <c r="C73" i="1"/>
  <c r="B73" i="1"/>
  <c r="H64" i="1"/>
  <c r="G64" i="1"/>
  <c r="F64" i="1"/>
  <c r="E64" i="1"/>
  <c r="D64" i="1"/>
  <c r="C63" i="1"/>
  <c r="C64" i="1"/>
  <c r="B64" i="1"/>
  <c r="I57" i="1"/>
  <c r="H57" i="1"/>
  <c r="G57" i="1"/>
  <c r="F57" i="1"/>
  <c r="E57" i="1"/>
  <c r="D57" i="1"/>
  <c r="C57" i="1"/>
  <c r="B57" i="1"/>
  <c r="I53" i="1"/>
  <c r="H53" i="1"/>
  <c r="G53" i="1"/>
  <c r="F53" i="1"/>
  <c r="E53" i="1"/>
  <c r="D53" i="1"/>
  <c r="C53" i="1"/>
  <c r="B53" i="1"/>
  <c r="I47" i="1"/>
  <c r="H47" i="1"/>
  <c r="G47" i="1"/>
  <c r="F47" i="1"/>
  <c r="E47" i="1"/>
  <c r="D47" i="1"/>
  <c r="C47" i="1"/>
  <c r="B47" i="1"/>
  <c r="I42" i="1"/>
  <c r="H42" i="1"/>
  <c r="G42" i="1"/>
  <c r="F42" i="1"/>
  <c r="E42" i="1"/>
  <c r="D42" i="1"/>
  <c r="C42" i="1"/>
  <c r="B42" i="1"/>
  <c r="G30" i="1"/>
  <c r="D30" i="1"/>
  <c r="C30" i="1"/>
  <c r="B30" i="1"/>
  <c r="H27" i="1"/>
  <c r="G27" i="1"/>
  <c r="F27" i="1"/>
  <c r="E27" i="1"/>
  <c r="D27" i="1"/>
  <c r="C27" i="1"/>
  <c r="B27" i="1"/>
  <c r="I21" i="1"/>
  <c r="H21" i="1"/>
  <c r="G21" i="1"/>
  <c r="F21" i="1"/>
  <c r="E21" i="1"/>
  <c r="D21" i="1"/>
  <c r="C21" i="1"/>
  <c r="B21" i="1"/>
  <c r="I14" i="1"/>
  <c r="H14" i="1"/>
  <c r="G14" i="1"/>
  <c r="F14" i="1"/>
  <c r="E14" i="1"/>
  <c r="D14" i="1"/>
  <c r="C14" i="1"/>
  <c r="B14" i="1"/>
  <c r="J117" i="3" l="1"/>
  <c r="J63" i="3"/>
  <c r="J101" i="3" l="1"/>
  <c r="J77" i="3" l="1"/>
  <c r="B35" i="3" l="1"/>
  <c r="C35" i="3"/>
  <c r="D35" i="3"/>
  <c r="E35" i="3"/>
  <c r="F35" i="3"/>
  <c r="G35" i="3"/>
  <c r="H35" i="3"/>
  <c r="J33" i="3"/>
  <c r="I35" i="3"/>
  <c r="J35" i="3" l="1"/>
</calcChain>
</file>

<file path=xl/sharedStrings.xml><?xml version="1.0" encoding="utf-8"?>
<sst xmlns="http://schemas.openxmlformats.org/spreadsheetml/2006/main" count="274" uniqueCount="167">
  <si>
    <t>Town Board (Salary &amp; Office)</t>
  </si>
  <si>
    <t>Attorney</t>
  </si>
  <si>
    <t>Clerk (Salary &amp; Office)</t>
  </si>
  <si>
    <t>Elections</t>
  </si>
  <si>
    <t>% CHANGE</t>
  </si>
  <si>
    <t>Assessor (Contract)</t>
  </si>
  <si>
    <t>WIS Towns Association</t>
  </si>
  <si>
    <t>Private Work (Roads)</t>
  </si>
  <si>
    <t>Insurance</t>
  </si>
  <si>
    <t>Total Administration/Gen. Govt.</t>
  </si>
  <si>
    <t>Fire Station LP Gas</t>
  </si>
  <si>
    <t>Fire Station Electricity</t>
  </si>
  <si>
    <t>Fire Station Telephone</t>
  </si>
  <si>
    <t>Fire Station Supplies/Wages</t>
  </si>
  <si>
    <t>Highway Snow Control</t>
  </si>
  <si>
    <t>Total Highway/Public Works</t>
  </si>
  <si>
    <t>Recycling Expense</t>
  </si>
  <si>
    <t>Total Sanitation</t>
  </si>
  <si>
    <t>Fire Dept. Capital Outlay</t>
  </si>
  <si>
    <t>Fire Truck Loan Expense</t>
  </si>
  <si>
    <t>Repairs</t>
  </si>
  <si>
    <t>Equipment Purchases</t>
  </si>
  <si>
    <t>Running Expense</t>
  </si>
  <si>
    <t>Fuels, Oil, Grease</t>
  </si>
  <si>
    <t>Education</t>
  </si>
  <si>
    <t>Wages</t>
  </si>
  <si>
    <t>Total Fire Dept. Expenses</t>
  </si>
  <si>
    <t>Street Lighting</t>
  </si>
  <si>
    <t>Cemetery Expenses</t>
  </si>
  <si>
    <t>Inspections</t>
  </si>
  <si>
    <t>Total Health &amp; Safety</t>
  </si>
  <si>
    <t>Miscellaneous Expenditures</t>
  </si>
  <si>
    <t>Reserved For Contingencies</t>
  </si>
  <si>
    <t>Total Other Financing Uses</t>
  </si>
  <si>
    <t>General Property Tax Levy</t>
  </si>
  <si>
    <t>Other Taxes</t>
  </si>
  <si>
    <t>Total Taxes</t>
  </si>
  <si>
    <t>State Shared Revenues</t>
  </si>
  <si>
    <t>Fire Insurance Dues</t>
  </si>
  <si>
    <t>State Highway Aids</t>
  </si>
  <si>
    <t>Other State Aids</t>
  </si>
  <si>
    <t>Total Intergovernmental Revenue</t>
  </si>
  <si>
    <t>Licenses</t>
  </si>
  <si>
    <t>Total Licenses and Permits</t>
  </si>
  <si>
    <t>Total Public Charges for Service</t>
  </si>
  <si>
    <t>Interest Income</t>
  </si>
  <si>
    <t>Donations</t>
  </si>
  <si>
    <t>Total Miscellaneous Revenues</t>
  </si>
  <si>
    <t>Total Revenues</t>
  </si>
  <si>
    <t>Total Expenditures</t>
  </si>
  <si>
    <t>Miscellaneous Revenues</t>
  </si>
  <si>
    <t>Fire Station Building/Maintenance</t>
  </si>
  <si>
    <t>Treasurer (Salary &amp; Office, Board of Review)</t>
  </si>
  <si>
    <t>Animal Control</t>
  </si>
  <si>
    <t>Total Fire Station/Public Safety</t>
  </si>
  <si>
    <t>Recycling Grant Program</t>
  </si>
  <si>
    <t>Dog Licenses</t>
  </si>
  <si>
    <t>Cemetery Lots/Openings</t>
  </si>
  <si>
    <t>Park Fees</t>
  </si>
  <si>
    <t>Private Road Work/Snow Plowing</t>
  </si>
  <si>
    <t>Town Hall Rental Fees</t>
  </si>
  <si>
    <t>License Publication/Title Search Fees</t>
  </si>
  <si>
    <t>Reserve for Fire Dept.</t>
  </si>
  <si>
    <t>Highway Maintenance/Construction</t>
  </si>
  <si>
    <t>TRIP and or Bridge Aid</t>
  </si>
  <si>
    <t>Tourism Room Tax</t>
  </si>
  <si>
    <t>Publishing</t>
  </si>
  <si>
    <t>Recreation/Educ/Planning (JAB brochure)</t>
  </si>
  <si>
    <t>Sanitary Survey</t>
  </si>
  <si>
    <t>Recreation Facilities</t>
  </si>
  <si>
    <t xml:space="preserve">2010 ACTUAL </t>
  </si>
  <si>
    <t>2011
BUDGET BALANCE</t>
  </si>
  <si>
    <t>2012
BUDGET</t>
  </si>
  <si>
    <t>Highway Maintenance Actual 2010/11/12</t>
  </si>
  <si>
    <t>Highway Construction Actual 2010/11/12</t>
  </si>
  <si>
    <t>First Dollar Credit</t>
  </si>
  <si>
    <t>2009 ACTUAL</t>
  </si>
  <si>
    <t>2011 ACTUAL 9/30/2011</t>
  </si>
  <si>
    <t>2011 BUDGET</t>
  </si>
  <si>
    <t>Total Culture, Recreation &amp; Edu.</t>
  </si>
  <si>
    <t>Town Board: Chairman Alvin Birnschein, Supervisor#1 Randy Halstead, Supervisor#2 Tom Wilson, Treasurer Carol Oram, Clerk Elissa Taylor</t>
  </si>
  <si>
    <t>Fire Department Savings (9/30/11) = $10,602.69</t>
  </si>
  <si>
    <t>Contingency Fund (9/30/11) = $147,112.63</t>
  </si>
  <si>
    <t>2011 PROJECTED  4TH QUARTER</t>
  </si>
  <si>
    <t>2011 ACTUAL &amp; PROJECTED 12/31/2011</t>
  </si>
  <si>
    <t>Levy for Town purposes = $325,428.00</t>
  </si>
  <si>
    <t>Town of Jacksonport Mill Rate = 1.1036/1000</t>
  </si>
  <si>
    <t>TOWN OF JACKSONPORT 2012 BUDGET</t>
  </si>
  <si>
    <t>Additional copies available from Elissa Taylor, Clerk or Bley's Grocery</t>
  </si>
  <si>
    <t>General Fund - Revenues</t>
  </si>
  <si>
    <t>General Fund - Expenditures</t>
  </si>
  <si>
    <t>General Fund - Expenditures (cont.)</t>
  </si>
  <si>
    <t>Parks (Mowing, Wages, etc.)</t>
  </si>
  <si>
    <t>Loan Fund Proceeds - FD Capital Outlay</t>
  </si>
  <si>
    <t>Total Other Financing Sources</t>
  </si>
  <si>
    <t>Balance on Hand</t>
  </si>
  <si>
    <t>Total Revenues and Balance on Hand</t>
  </si>
  <si>
    <t>General Fund - Revenues (cont.)</t>
  </si>
  <si>
    <t>Budget Resolution No. 4-2011</t>
  </si>
  <si>
    <t>Existing Debt(FD Capital Outlay 2011): $55,500; Town Assessed Value 2011 Assessment Roll: $294,875,300</t>
  </si>
  <si>
    <t>Insurance Recovery</t>
  </si>
  <si>
    <t>Town Board (Salary &amp; Expense)</t>
  </si>
  <si>
    <t>Clerk Office</t>
  </si>
  <si>
    <t>Clerk Salary</t>
  </si>
  <si>
    <t>Treasurer (Salary &amp; Expense), Board of Review</t>
  </si>
  <si>
    <t>Town Hall/Fire Stn. Propane</t>
  </si>
  <si>
    <t>Town Hall/Fire Stn. Electricity</t>
  </si>
  <si>
    <t>Town Hall/Fire Stn. Maintenance Supplies</t>
  </si>
  <si>
    <t>Town Hall/Fire Stn Maintenance Wages</t>
  </si>
  <si>
    <t>Total Town Hall/Fire Station Maintenance</t>
  </si>
  <si>
    <t>Total Administration/General Govt.</t>
  </si>
  <si>
    <t>Total Miscellaneous</t>
  </si>
  <si>
    <t>Total Fire Department Expenses</t>
  </si>
  <si>
    <t>Town Hall/Fire Stn. TV ,Internet and Phone</t>
  </si>
  <si>
    <t>Payroll Expense</t>
  </si>
  <si>
    <t>Park Fundraiser (Net)</t>
  </si>
  <si>
    <t>Inspections(Netted from Income)</t>
  </si>
  <si>
    <t>Contingencies</t>
  </si>
  <si>
    <t>Fuels, Oil and Grease</t>
  </si>
  <si>
    <t xml:space="preserve">2014 ACTUAL            </t>
  </si>
  <si>
    <t>2016
BUDGET</t>
  </si>
  <si>
    <r>
      <t xml:space="preserve">MFL - Severance, Yield, Withdrawal (80% Retained) </t>
    </r>
    <r>
      <rPr>
        <b/>
        <sz val="8"/>
        <rFont val="Arial"/>
        <family val="2"/>
      </rPr>
      <t>NET</t>
    </r>
  </si>
  <si>
    <t>Wisconsin Town's Assoc.</t>
  </si>
  <si>
    <t>Highway Maintenance</t>
  </si>
  <si>
    <t>Highway Construction</t>
  </si>
  <si>
    <t>4th QUARTER PROJECTION</t>
  </si>
  <si>
    <t>Economic Development(Town Signage)</t>
  </si>
  <si>
    <t>Total Economic Development</t>
  </si>
  <si>
    <t>Cash Balance Applied</t>
  </si>
  <si>
    <t>Contingency Fund</t>
  </si>
  <si>
    <t xml:space="preserve">2015 ACTUAL            </t>
  </si>
  <si>
    <t>2016 ACTUAL as of 9/30/16</t>
  </si>
  <si>
    <t>2016 ACTUAL &amp; PROJECTED 12/30/2016</t>
  </si>
  <si>
    <t>2016
BUDGET BALANCE</t>
  </si>
  <si>
    <t>2017
BUDGET</t>
  </si>
  <si>
    <t>Education (2% Dues Expenditures)</t>
  </si>
  <si>
    <t>Loan Origination Fee</t>
  </si>
  <si>
    <t>Sidewalks</t>
  </si>
  <si>
    <t>Noxious Weeds</t>
  </si>
  <si>
    <t>Garbage</t>
  </si>
  <si>
    <t>Plan Commission Expense</t>
  </si>
  <si>
    <t>Fire Insurance Dues (Allocated to FD savings)</t>
  </si>
  <si>
    <t>Inspections (10% Retained by the Town)</t>
  </si>
  <si>
    <t>Future Capital Improvements Reserve - Parks</t>
  </si>
  <si>
    <t>Future Capital Improvements Reserve - Other</t>
  </si>
  <si>
    <t>*Total Future Capital Improvements Reserve</t>
  </si>
  <si>
    <t>Outstanding Debt</t>
  </si>
  <si>
    <t>Town Highways (Loritz Road) - $69,120</t>
  </si>
  <si>
    <t>Future Capital Improvements Reserve - Building</t>
  </si>
  <si>
    <t>Clarks Lake Dam</t>
  </si>
  <si>
    <t>Total Other/Public Works</t>
  </si>
  <si>
    <t>Auditor(In the event of Combined Clerk/Treasurer)</t>
  </si>
  <si>
    <t>Town Working Balance</t>
  </si>
  <si>
    <t>Grant Funds Rec'd to Date - Park Project</t>
  </si>
  <si>
    <t>FD Savings (Includes FD CapitalOutlay)</t>
  </si>
  <si>
    <t>Other Revenues (Outside the Budget)</t>
  </si>
  <si>
    <t>Grant Funds Rec'd on Parks Project</t>
  </si>
  <si>
    <t>Total Revenues Including Other</t>
  </si>
  <si>
    <t>Grant Funds Allocated to Parks</t>
  </si>
  <si>
    <t>Total Other(Outside the Budget)</t>
  </si>
  <si>
    <t>Total Expenditures and Other</t>
  </si>
  <si>
    <t>As of 12/31/2015</t>
  </si>
  <si>
    <t xml:space="preserve">Fund Balances </t>
  </si>
  <si>
    <t>Projected 12/31/2016</t>
  </si>
  <si>
    <t>Future Capital Projects Reserve</t>
  </si>
  <si>
    <t>General Fund - Expenditures (Cont.)</t>
  </si>
  <si>
    <t>Fire Truck - $125,000 (To be Paid for with FD Capital Outlay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</si>
</sst>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color indexed="10"/>
      <name val="Arial"/>
      <family val="2"/>
    </font>
    <font>
      <sz val="8"/>
      <color indexed="12"/>
      <name val="Arial"/>
      <family val="2"/>
    </font>
    <font>
      <b/>
      <u/>
      <sz val="8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6" fillId="0" borderId="1" xfId="0" applyFont="1" applyBorder="1"/>
    <xf numFmtId="10" fontId="6" fillId="0" borderId="1" xfId="1" applyNumberFormat="1" applyFont="1" applyBorder="1"/>
    <xf numFmtId="4" fontId="7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10" fontId="6" fillId="2" borderId="1" xfId="1" applyNumberFormat="1" applyFont="1" applyFill="1" applyBorder="1"/>
    <xf numFmtId="10" fontId="6" fillId="0" borderId="1" xfId="1" applyNumberFormat="1" applyFont="1" applyFill="1" applyBorder="1"/>
    <xf numFmtId="4" fontId="6" fillId="0" borderId="1" xfId="0" applyNumberFormat="1" applyFont="1" applyBorder="1"/>
    <xf numFmtId="10" fontId="6" fillId="0" borderId="1" xfId="0" applyNumberFormat="1" applyFont="1" applyBorder="1"/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7" fillId="3" borderId="0" xfId="0" applyFont="1" applyFill="1" applyBorder="1" applyAlignment="1">
      <alignment horizontal="centerContinuous"/>
    </xf>
    <xf numFmtId="1" fontId="7" fillId="3" borderId="0" xfId="0" applyNumberFormat="1" applyFont="1" applyFill="1" applyBorder="1" applyAlignment="1">
      <alignment horizontal="centerContinuous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7" fillId="3" borderId="1" xfId="0" applyNumberFormat="1" applyFont="1" applyFill="1" applyBorder="1"/>
    <xf numFmtId="4" fontId="7" fillId="3" borderId="1" xfId="0" applyNumberFormat="1" applyFont="1" applyFill="1" applyBorder="1"/>
    <xf numFmtId="0" fontId="7" fillId="3" borderId="1" xfId="0" applyFont="1" applyFill="1" applyBorder="1"/>
    <xf numFmtId="10" fontId="6" fillId="3" borderId="1" xfId="1" applyNumberFormat="1" applyFont="1" applyFill="1" applyBorder="1"/>
    <xf numFmtId="0" fontId="6" fillId="3" borderId="1" xfId="0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10" fontId="6" fillId="3" borderId="1" xfId="0" applyNumberFormat="1" applyFont="1" applyFill="1" applyBorder="1"/>
    <xf numFmtId="0" fontId="6" fillId="4" borderId="1" xfId="0" applyFont="1" applyFill="1" applyBorder="1"/>
    <xf numFmtId="1" fontId="6" fillId="4" borderId="1" xfId="0" applyNumberFormat="1" applyFont="1" applyFill="1" applyBorder="1"/>
    <xf numFmtId="10" fontId="6" fillId="4" borderId="1" xfId="1" applyNumberFormat="1" applyFont="1" applyFill="1" applyBorder="1"/>
    <xf numFmtId="0" fontId="7" fillId="3" borderId="0" xfId="0" applyFont="1" applyFill="1"/>
    <xf numFmtId="1" fontId="7" fillId="3" borderId="0" xfId="0" applyNumberFormat="1" applyFont="1" applyFill="1"/>
    <xf numFmtId="1" fontId="7" fillId="3" borderId="1" xfId="0" applyNumberFormat="1" applyFont="1" applyFill="1" applyBorder="1" applyAlignment="1">
      <alignment horizontal="right"/>
    </xf>
    <xf numFmtId="1" fontId="7" fillId="5" borderId="1" xfId="0" applyNumberFormat="1" applyFont="1" applyFill="1" applyBorder="1"/>
    <xf numFmtId="0" fontId="2" fillId="3" borderId="0" xfId="0" applyFont="1" applyFill="1" applyBorder="1" applyAlignment="1">
      <alignment horizontal="centerContinuous"/>
    </xf>
    <xf numFmtId="1" fontId="6" fillId="3" borderId="0" xfId="0" applyNumberFormat="1" applyFont="1" applyFill="1" applyBorder="1"/>
    <xf numFmtId="0" fontId="3" fillId="3" borderId="0" xfId="0" applyFont="1" applyFill="1"/>
    <xf numFmtId="1" fontId="3" fillId="3" borderId="0" xfId="0" applyNumberFormat="1" applyFont="1" applyFill="1"/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/>
    </xf>
    <xf numFmtId="1" fontId="6" fillId="3" borderId="0" xfId="0" applyNumberFormat="1" applyFont="1" applyFill="1" applyBorder="1" applyAlignment="1">
      <alignment horizontal="right"/>
    </xf>
    <xf numFmtId="10" fontId="6" fillId="3" borderId="0" xfId="0" applyNumberFormat="1" applyFont="1" applyFill="1" applyBorder="1"/>
    <xf numFmtId="0" fontId="6" fillId="4" borderId="1" xfId="0" applyFont="1" applyFill="1" applyBorder="1" applyAlignment="1">
      <alignment horizontal="right"/>
    </xf>
    <xf numFmtId="1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/>
    <xf numFmtId="0" fontId="6" fillId="5" borderId="0" xfId="0" applyFont="1" applyFill="1" applyBorder="1" applyAlignment="1">
      <alignment horizontal="left"/>
    </xf>
    <xf numFmtId="1" fontId="6" fillId="6" borderId="1" xfId="0" applyNumberFormat="1" applyFont="1" applyFill="1" applyBorder="1"/>
    <xf numFmtId="0" fontId="7" fillId="6" borderId="1" xfId="0" applyFont="1" applyFill="1" applyBorder="1"/>
    <xf numFmtId="1" fontId="4" fillId="6" borderId="1" xfId="0" applyNumberFormat="1" applyFont="1" applyFill="1" applyBorder="1"/>
    <xf numFmtId="0" fontId="6" fillId="6" borderId="0" xfId="0" applyFont="1" applyFill="1" applyBorder="1"/>
    <xf numFmtId="0" fontId="7" fillId="6" borderId="0" xfId="0" applyFont="1" applyFill="1" applyBorder="1"/>
    <xf numFmtId="0" fontId="4" fillId="6" borderId="0" xfId="0" applyFont="1" applyFill="1" applyBorder="1"/>
    <xf numFmtId="0" fontId="6" fillId="7" borderId="1" xfId="0" applyFont="1" applyFill="1" applyBorder="1" applyAlignment="1">
      <alignment horizontal="center" wrapText="1"/>
    </xf>
    <xf numFmtId="0" fontId="6" fillId="8" borderId="1" xfId="0" applyFont="1" applyFill="1" applyBorder="1"/>
    <xf numFmtId="1" fontId="6" fillId="8" borderId="1" xfId="0" applyNumberFormat="1" applyFont="1" applyFill="1" applyBorder="1"/>
    <xf numFmtId="10" fontId="6" fillId="8" borderId="1" xfId="1" applyNumberFormat="1" applyFont="1" applyFill="1" applyBorder="1"/>
    <xf numFmtId="1" fontId="6" fillId="6" borderId="0" xfId="0" applyNumberFormat="1" applyFont="1" applyFill="1" applyBorder="1"/>
    <xf numFmtId="10" fontId="6" fillId="6" borderId="0" xfId="1" applyNumberFormat="1" applyFont="1" applyFill="1" applyBorder="1"/>
    <xf numFmtId="10" fontId="6" fillId="6" borderId="1" xfId="1" applyNumberFormat="1" applyFont="1" applyFill="1" applyBorder="1"/>
    <xf numFmtId="0" fontId="4" fillId="6" borderId="1" xfId="0" applyFont="1" applyFill="1" applyBorder="1"/>
    <xf numFmtId="4" fontId="6" fillId="6" borderId="1" xfId="0" applyNumberFormat="1" applyFont="1" applyFill="1" applyBorder="1"/>
    <xf numFmtId="0" fontId="6" fillId="6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left"/>
    </xf>
    <xf numFmtId="0" fontId="10" fillId="6" borderId="0" xfId="0" applyFont="1" applyFill="1" applyBorder="1"/>
    <xf numFmtId="6" fontId="4" fillId="6" borderId="0" xfId="0" applyNumberFormat="1" applyFont="1" applyFill="1" applyBorder="1"/>
    <xf numFmtId="6" fontId="7" fillId="6" borderId="0" xfId="0" applyNumberFormat="1" applyFont="1" applyFill="1" applyBorder="1"/>
    <xf numFmtId="0" fontId="4" fillId="6" borderId="0" xfId="0" applyFont="1" applyFill="1"/>
    <xf numFmtId="6" fontId="4" fillId="6" borderId="0" xfId="0" applyNumberFormat="1" applyFont="1" applyFill="1"/>
    <xf numFmtId="0" fontId="6" fillId="6" borderId="1" xfId="0" applyFont="1" applyFill="1" applyBorder="1"/>
    <xf numFmtId="0" fontId="7" fillId="6" borderId="0" xfId="0" applyFont="1" applyFill="1" applyBorder="1" applyProtection="1">
      <protection locked="0"/>
    </xf>
    <xf numFmtId="0" fontId="11" fillId="7" borderId="1" xfId="0" applyFont="1" applyFill="1" applyBorder="1" applyAlignment="1">
      <alignment horizontal="left" wrapText="1"/>
    </xf>
    <xf numFmtId="10" fontId="4" fillId="6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OutlineSymbols="0" zoomScaleNormal="100" workbookViewId="0">
      <pane xSplit="2" ySplit="1" topLeftCell="C84" activePane="bottomRight" state="frozen"/>
      <selection pane="topRight" activeCell="C1" sqref="C1"/>
      <selection pane="bottomLeft" activeCell="A5" sqref="A5"/>
      <selection pane="bottomRight" sqref="A1:J112"/>
    </sheetView>
  </sheetViews>
  <sheetFormatPr defaultRowHeight="13.2" x14ac:dyDescent="0.25"/>
  <cols>
    <col min="3" max="3" width="9.109375" style="1" customWidth="1"/>
  </cols>
  <sheetData>
    <row r="1" spans="1:10" x14ac:dyDescent="0.25">
      <c r="A1" s="48" t="s">
        <v>87</v>
      </c>
      <c r="B1" s="29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 t="s">
        <v>88</v>
      </c>
      <c r="B2" s="29"/>
      <c r="C2" s="28"/>
      <c r="D2" s="28"/>
      <c r="E2" s="28"/>
      <c r="F2" s="28"/>
      <c r="G2" s="28"/>
      <c r="H2" s="28"/>
      <c r="I2" s="28"/>
      <c r="J2" s="28"/>
    </row>
    <row r="3" spans="1:10" ht="51.6" x14ac:dyDescent="0.25">
      <c r="A3" s="52" t="s">
        <v>90</v>
      </c>
      <c r="B3" s="31" t="s">
        <v>76</v>
      </c>
      <c r="C3" s="30" t="s">
        <v>70</v>
      </c>
      <c r="D3" s="30" t="s">
        <v>77</v>
      </c>
      <c r="E3" s="30" t="s">
        <v>83</v>
      </c>
      <c r="F3" s="30" t="s">
        <v>84</v>
      </c>
      <c r="G3" s="30" t="s">
        <v>78</v>
      </c>
      <c r="H3" s="30" t="s">
        <v>71</v>
      </c>
      <c r="I3" s="30" t="s">
        <v>72</v>
      </c>
      <c r="J3" s="30" t="s">
        <v>4</v>
      </c>
    </row>
    <row r="4" spans="1:10" x14ac:dyDescent="0.25">
      <c r="A4" s="34" t="s">
        <v>0</v>
      </c>
      <c r="B4" s="32">
        <v>16917.759999999998</v>
      </c>
      <c r="C4" s="32">
        <v>16531.07</v>
      </c>
      <c r="D4" s="32">
        <v>12508.43</v>
      </c>
      <c r="E4" s="32">
        <v>5000</v>
      </c>
      <c r="F4" s="32">
        <v>17508.43</v>
      </c>
      <c r="G4" s="32">
        <v>18000</v>
      </c>
      <c r="H4" s="32">
        <v>492</v>
      </c>
      <c r="I4" s="32">
        <v>18000</v>
      </c>
      <c r="J4" s="33"/>
    </row>
    <row r="5" spans="1:10" x14ac:dyDescent="0.25">
      <c r="A5" s="34" t="s">
        <v>1</v>
      </c>
      <c r="B5" s="32">
        <v>450</v>
      </c>
      <c r="C5" s="32">
        <v>1552</v>
      </c>
      <c r="D5" s="32">
        <v>0</v>
      </c>
      <c r="E5" s="32">
        <v>1500</v>
      </c>
      <c r="F5" s="32">
        <v>1500</v>
      </c>
      <c r="G5" s="32">
        <v>3000</v>
      </c>
      <c r="H5" s="32">
        <v>1500</v>
      </c>
      <c r="I5" s="32">
        <v>3000</v>
      </c>
      <c r="J5" s="33"/>
    </row>
    <row r="6" spans="1:10" x14ac:dyDescent="0.25">
      <c r="A6" s="34" t="s">
        <v>2</v>
      </c>
      <c r="B6" s="32">
        <v>18827.59</v>
      </c>
      <c r="C6" s="32">
        <v>19523.900000000001</v>
      </c>
      <c r="D6" s="32">
        <v>15130.87</v>
      </c>
      <c r="E6" s="32">
        <v>5000</v>
      </c>
      <c r="F6" s="32">
        <v>20130.87</v>
      </c>
      <c r="G6" s="32">
        <v>17500</v>
      </c>
      <c r="H6" s="32">
        <v>-2631</v>
      </c>
      <c r="I6" s="32">
        <v>18000</v>
      </c>
      <c r="J6" s="33"/>
    </row>
    <row r="7" spans="1:10" x14ac:dyDescent="0.25">
      <c r="A7" s="34" t="s">
        <v>3</v>
      </c>
      <c r="B7" s="32">
        <v>1588.36</v>
      </c>
      <c r="C7" s="32">
        <v>2152.79</v>
      </c>
      <c r="D7" s="32">
        <v>2071.98</v>
      </c>
      <c r="E7" s="32">
        <v>150</v>
      </c>
      <c r="F7" s="32">
        <v>2221.98</v>
      </c>
      <c r="G7" s="32">
        <v>6500</v>
      </c>
      <c r="H7" s="32">
        <v>4278</v>
      </c>
      <c r="I7" s="32">
        <v>6000</v>
      </c>
      <c r="J7" s="33"/>
    </row>
    <row r="8" spans="1:10" x14ac:dyDescent="0.25">
      <c r="A8" s="34" t="s">
        <v>52</v>
      </c>
      <c r="B8" s="32">
        <v>10714.25</v>
      </c>
      <c r="C8" s="32">
        <v>9804.6200000000008</v>
      </c>
      <c r="D8" s="32">
        <v>6665.64</v>
      </c>
      <c r="E8" s="32">
        <v>2500</v>
      </c>
      <c r="F8" s="32">
        <v>9165.64</v>
      </c>
      <c r="G8" s="32">
        <v>10000</v>
      </c>
      <c r="H8" s="32">
        <v>834</v>
      </c>
      <c r="I8" s="32">
        <v>7500</v>
      </c>
      <c r="J8" s="33"/>
    </row>
    <row r="9" spans="1:10" x14ac:dyDescent="0.25">
      <c r="A9" s="34" t="s">
        <v>5</v>
      </c>
      <c r="B9" s="32">
        <v>26600</v>
      </c>
      <c r="C9" s="32">
        <v>25000</v>
      </c>
      <c r="D9" s="32">
        <v>8211</v>
      </c>
      <c r="E9" s="32">
        <v>2739</v>
      </c>
      <c r="F9" s="32">
        <v>10950</v>
      </c>
      <c r="G9" s="32">
        <v>12000</v>
      </c>
      <c r="H9" s="32">
        <v>1050</v>
      </c>
      <c r="I9" s="32">
        <v>12300</v>
      </c>
      <c r="J9" s="33"/>
    </row>
    <row r="10" spans="1:10" x14ac:dyDescent="0.25">
      <c r="A10" s="34" t="s">
        <v>66</v>
      </c>
      <c r="B10" s="32">
        <v>874.83</v>
      </c>
      <c r="C10" s="32">
        <v>619.66999999999996</v>
      </c>
      <c r="D10" s="32">
        <v>482.66</v>
      </c>
      <c r="E10" s="32">
        <v>150</v>
      </c>
      <c r="F10" s="32">
        <v>632.66</v>
      </c>
      <c r="G10" s="32">
        <v>1000</v>
      </c>
      <c r="H10" s="32">
        <v>367</v>
      </c>
      <c r="I10" s="32">
        <v>600</v>
      </c>
      <c r="J10" s="33"/>
    </row>
    <row r="11" spans="1:10" x14ac:dyDescent="0.25">
      <c r="A11" s="34" t="s">
        <v>6</v>
      </c>
      <c r="B11" s="32">
        <v>460.8</v>
      </c>
      <c r="C11" s="32">
        <v>502.8</v>
      </c>
      <c r="D11" s="32">
        <v>442.4</v>
      </c>
      <c r="E11" s="32">
        <v>0</v>
      </c>
      <c r="F11" s="32">
        <v>442.4</v>
      </c>
      <c r="G11" s="32">
        <v>600</v>
      </c>
      <c r="H11" s="32">
        <v>158</v>
      </c>
      <c r="I11" s="32">
        <v>600</v>
      </c>
      <c r="J11" s="33"/>
    </row>
    <row r="12" spans="1:10" x14ac:dyDescent="0.25">
      <c r="A12" s="34" t="s">
        <v>7</v>
      </c>
      <c r="B12" s="32">
        <v>1749.4</v>
      </c>
      <c r="C12" s="32">
        <v>598.23</v>
      </c>
      <c r="D12" s="32">
        <v>0</v>
      </c>
      <c r="E12" s="32">
        <v>1000</v>
      </c>
      <c r="F12" s="32">
        <v>1000</v>
      </c>
      <c r="G12" s="32">
        <v>1000</v>
      </c>
      <c r="H12" s="32">
        <v>0</v>
      </c>
      <c r="I12" s="32">
        <v>0</v>
      </c>
      <c r="J12" s="33"/>
    </row>
    <row r="13" spans="1:10" x14ac:dyDescent="0.25">
      <c r="A13" s="34" t="s">
        <v>8</v>
      </c>
      <c r="B13" s="32">
        <v>16783.810000000001</v>
      </c>
      <c r="C13" s="32">
        <v>14407</v>
      </c>
      <c r="D13" s="32">
        <v>10011.24</v>
      </c>
      <c r="E13" s="32">
        <v>2800</v>
      </c>
      <c r="F13" s="32">
        <v>12811.24</v>
      </c>
      <c r="G13" s="32">
        <v>12000</v>
      </c>
      <c r="H13" s="32">
        <v>-811</v>
      </c>
      <c r="I13" s="32">
        <v>13500</v>
      </c>
      <c r="J13" s="33"/>
    </row>
    <row r="14" spans="1:10" x14ac:dyDescent="0.25">
      <c r="A14" s="36" t="s">
        <v>9</v>
      </c>
      <c r="B14" s="37">
        <f t="shared" ref="B14:I14" si="0">SUM(B4:B13)</f>
        <v>94966.799999999988</v>
      </c>
      <c r="C14" s="38">
        <f t="shared" si="0"/>
        <v>90692.08</v>
      </c>
      <c r="D14" s="38">
        <f t="shared" si="0"/>
        <v>55524.220000000008</v>
      </c>
      <c r="E14" s="38">
        <f t="shared" si="0"/>
        <v>20839</v>
      </c>
      <c r="F14" s="38">
        <f t="shared" si="0"/>
        <v>76363.220000000016</v>
      </c>
      <c r="G14" s="38">
        <f t="shared" si="0"/>
        <v>81600</v>
      </c>
      <c r="H14" s="38">
        <f t="shared" si="0"/>
        <v>5237</v>
      </c>
      <c r="I14" s="38">
        <f t="shared" si="0"/>
        <v>79500</v>
      </c>
      <c r="J14" s="35">
        <v>-2.5735000000000001E-2</v>
      </c>
    </row>
    <row r="15" spans="1:10" x14ac:dyDescent="0.25">
      <c r="A15" s="34"/>
      <c r="B15" s="32"/>
      <c r="C15" s="32"/>
      <c r="D15" s="32"/>
      <c r="E15" s="32"/>
      <c r="F15" s="32"/>
      <c r="G15" s="32"/>
      <c r="H15" s="32"/>
      <c r="I15" s="32"/>
      <c r="J15" s="33"/>
    </row>
    <row r="16" spans="1:10" x14ac:dyDescent="0.25">
      <c r="A16" s="34" t="s">
        <v>10</v>
      </c>
      <c r="B16" s="32">
        <v>5027.37</v>
      </c>
      <c r="C16" s="32">
        <v>3029.37</v>
      </c>
      <c r="D16" s="32">
        <v>2016</v>
      </c>
      <c r="E16" s="32">
        <v>1100</v>
      </c>
      <c r="F16" s="32">
        <v>3116</v>
      </c>
      <c r="G16" s="32">
        <v>4000</v>
      </c>
      <c r="H16" s="32">
        <v>884</v>
      </c>
      <c r="I16" s="32">
        <v>4000</v>
      </c>
      <c r="J16" s="33"/>
    </row>
    <row r="17" spans="1:10" x14ac:dyDescent="0.25">
      <c r="A17" s="34" t="s">
        <v>11</v>
      </c>
      <c r="B17" s="32">
        <v>2826.84</v>
      </c>
      <c r="C17" s="32">
        <v>2972.65</v>
      </c>
      <c r="D17" s="32">
        <v>2380.3000000000002</v>
      </c>
      <c r="E17" s="32">
        <v>1000</v>
      </c>
      <c r="F17" s="32">
        <v>3380.3</v>
      </c>
      <c r="G17" s="32">
        <v>3600</v>
      </c>
      <c r="H17" s="32">
        <v>220</v>
      </c>
      <c r="I17" s="32">
        <v>3600</v>
      </c>
      <c r="J17" s="33"/>
    </row>
    <row r="18" spans="1:10" x14ac:dyDescent="0.25">
      <c r="A18" s="34" t="s">
        <v>12</v>
      </c>
      <c r="B18" s="32">
        <v>1379.95</v>
      </c>
      <c r="C18" s="32">
        <v>1437.45</v>
      </c>
      <c r="D18" s="32">
        <v>1431.66</v>
      </c>
      <c r="E18" s="32">
        <v>555</v>
      </c>
      <c r="F18" s="32">
        <v>1986.66</v>
      </c>
      <c r="G18" s="32">
        <v>1650</v>
      </c>
      <c r="H18" s="32">
        <v>-337</v>
      </c>
      <c r="I18" s="32">
        <v>2000</v>
      </c>
      <c r="J18" s="33"/>
    </row>
    <row r="19" spans="1:10" x14ac:dyDescent="0.25">
      <c r="A19" s="34" t="s">
        <v>13</v>
      </c>
      <c r="B19" s="32">
        <v>382.5</v>
      </c>
      <c r="C19" s="32">
        <v>2968.61</v>
      </c>
      <c r="D19" s="32">
        <v>2136.75</v>
      </c>
      <c r="E19" s="32">
        <v>500</v>
      </c>
      <c r="F19" s="32">
        <v>2636.75</v>
      </c>
      <c r="G19" s="32">
        <v>2000</v>
      </c>
      <c r="H19" s="32">
        <v>-637</v>
      </c>
      <c r="I19" s="32">
        <v>3000</v>
      </c>
      <c r="J19" s="33"/>
    </row>
    <row r="20" spans="1:10" x14ac:dyDescent="0.25">
      <c r="A20" s="34" t="s">
        <v>51</v>
      </c>
      <c r="B20" s="32">
        <v>4842.42</v>
      </c>
      <c r="C20" s="32">
        <v>10769.78</v>
      </c>
      <c r="D20" s="32">
        <v>2459.06</v>
      </c>
      <c r="E20" s="32">
        <v>500</v>
      </c>
      <c r="F20" s="32">
        <v>2959.06</v>
      </c>
      <c r="G20" s="32">
        <v>3000</v>
      </c>
      <c r="H20" s="32">
        <v>41</v>
      </c>
      <c r="I20" s="32">
        <v>4000</v>
      </c>
      <c r="J20" s="33"/>
    </row>
    <row r="21" spans="1:10" x14ac:dyDescent="0.25">
      <c r="A21" s="36" t="s">
        <v>54</v>
      </c>
      <c r="B21" s="37">
        <f t="shared" ref="B21:I21" si="1">SUM(B16:B20)</f>
        <v>14459.08</v>
      </c>
      <c r="C21" s="38">
        <f t="shared" si="1"/>
        <v>21177.86</v>
      </c>
      <c r="D21" s="38">
        <f t="shared" si="1"/>
        <v>10423.77</v>
      </c>
      <c r="E21" s="38">
        <f t="shared" si="1"/>
        <v>3655</v>
      </c>
      <c r="F21" s="38">
        <f t="shared" si="1"/>
        <v>14078.77</v>
      </c>
      <c r="G21" s="38">
        <f t="shared" si="1"/>
        <v>14250</v>
      </c>
      <c r="H21" s="38">
        <f t="shared" si="1"/>
        <v>171</v>
      </c>
      <c r="I21" s="38">
        <f t="shared" si="1"/>
        <v>16600</v>
      </c>
      <c r="J21" s="35">
        <v>0.16491227999999999</v>
      </c>
    </row>
    <row r="22" spans="1:10" x14ac:dyDescent="0.25">
      <c r="A22" s="36"/>
      <c r="B22" s="37"/>
      <c r="C22" s="38"/>
      <c r="D22" s="38"/>
      <c r="E22" s="38"/>
      <c r="F22" s="38"/>
      <c r="G22" s="38"/>
      <c r="H22" s="38"/>
      <c r="I22" s="38"/>
      <c r="J22" s="35"/>
    </row>
    <row r="23" spans="1:10" x14ac:dyDescent="0.25">
      <c r="A23" s="34" t="s">
        <v>14</v>
      </c>
      <c r="B23" s="32">
        <v>75979.460000000006</v>
      </c>
      <c r="C23" s="32">
        <v>36829.449999999997</v>
      </c>
      <c r="D23" s="32">
        <v>48288.5</v>
      </c>
      <c r="E23" s="32">
        <v>0</v>
      </c>
      <c r="F23" s="32">
        <v>48288.5</v>
      </c>
      <c r="G23" s="32">
        <v>50000</v>
      </c>
      <c r="H23" s="32">
        <v>1712</v>
      </c>
      <c r="I23" s="32">
        <v>50000</v>
      </c>
      <c r="J23" s="33"/>
    </row>
    <row r="24" spans="1:10" x14ac:dyDescent="0.25">
      <c r="A24" s="34" t="s">
        <v>63</v>
      </c>
      <c r="B24" s="32">
        <v>170613.33</v>
      </c>
      <c r="C24" s="32"/>
      <c r="D24" s="32"/>
      <c r="E24" s="32"/>
      <c r="F24" s="32"/>
      <c r="G24" s="32"/>
      <c r="H24" s="32"/>
      <c r="I24" s="32"/>
      <c r="J24" s="33"/>
    </row>
    <row r="25" spans="1:10" x14ac:dyDescent="0.25">
      <c r="A25" s="34" t="s">
        <v>73</v>
      </c>
      <c r="B25" s="32"/>
      <c r="C25" s="32">
        <v>40571.79</v>
      </c>
      <c r="D25" s="32">
        <v>15579.02</v>
      </c>
      <c r="E25" s="32">
        <v>10550</v>
      </c>
      <c r="F25" s="32">
        <v>26128.76</v>
      </c>
      <c r="G25" s="32">
        <v>26129</v>
      </c>
      <c r="H25" s="32">
        <v>0</v>
      </c>
      <c r="I25" s="32">
        <v>27500</v>
      </c>
      <c r="J25" s="33"/>
    </row>
    <row r="26" spans="1:10" x14ac:dyDescent="0.25">
      <c r="A26" s="34" t="s">
        <v>74</v>
      </c>
      <c r="B26" s="32"/>
      <c r="C26" s="32">
        <v>132049.4</v>
      </c>
      <c r="D26" s="32">
        <v>172250.23999999999</v>
      </c>
      <c r="E26" s="32">
        <v>0</v>
      </c>
      <c r="F26" s="32">
        <v>172250.23999999999</v>
      </c>
      <c r="G26" s="47">
        <v>172250</v>
      </c>
      <c r="H26" s="32">
        <v>0</v>
      </c>
      <c r="I26" s="32">
        <v>144507</v>
      </c>
      <c r="J26" s="33"/>
    </row>
    <row r="27" spans="1:10" x14ac:dyDescent="0.25">
      <c r="A27" s="36" t="s">
        <v>15</v>
      </c>
      <c r="B27" s="37">
        <f t="shared" ref="B27:H27" si="2">SUM(B23:B26)</f>
        <v>246592.78999999998</v>
      </c>
      <c r="C27" s="38">
        <f t="shared" si="2"/>
        <v>209450.63999999998</v>
      </c>
      <c r="D27" s="38">
        <f t="shared" si="2"/>
        <v>236117.76000000001</v>
      </c>
      <c r="E27" s="38">
        <f t="shared" si="2"/>
        <v>10550</v>
      </c>
      <c r="F27" s="38">
        <f t="shared" si="2"/>
        <v>246667.5</v>
      </c>
      <c r="G27" s="38">
        <f t="shared" si="2"/>
        <v>248379</v>
      </c>
      <c r="H27" s="38">
        <f t="shared" si="2"/>
        <v>1712</v>
      </c>
      <c r="I27" s="38">
        <v>222007</v>
      </c>
      <c r="J27" s="35">
        <v>-0.1062</v>
      </c>
    </row>
    <row r="28" spans="1:10" x14ac:dyDescent="0.25">
      <c r="A28" s="34"/>
      <c r="B28" s="32"/>
      <c r="C28" s="32"/>
      <c r="D28" s="32"/>
      <c r="E28" s="32"/>
      <c r="F28" s="32"/>
      <c r="G28" s="32"/>
      <c r="H28" s="32"/>
      <c r="I28" s="32"/>
      <c r="J28" s="33"/>
    </row>
    <row r="29" spans="1:10" x14ac:dyDescent="0.25">
      <c r="A29" s="34" t="s">
        <v>16</v>
      </c>
      <c r="B29" s="32">
        <v>10455.26</v>
      </c>
      <c r="C29" s="32">
        <v>9356.41</v>
      </c>
      <c r="D29" s="32">
        <v>7710.09</v>
      </c>
      <c r="E29" s="32">
        <v>3100</v>
      </c>
      <c r="F29" s="32">
        <v>10810.09</v>
      </c>
      <c r="G29" s="32">
        <v>11000</v>
      </c>
      <c r="H29" s="32">
        <v>190</v>
      </c>
      <c r="I29" s="32">
        <v>11000</v>
      </c>
      <c r="J29" s="33"/>
    </row>
    <row r="30" spans="1:10" x14ac:dyDescent="0.25">
      <c r="A30" s="36" t="s">
        <v>17</v>
      </c>
      <c r="B30" s="37">
        <f>SUM(B29)</f>
        <v>10455.26</v>
      </c>
      <c r="C30" s="38">
        <f>SUM(C29)</f>
        <v>9356.41</v>
      </c>
      <c r="D30" s="38">
        <f>SUM(D29)</f>
        <v>7710.09</v>
      </c>
      <c r="E30" s="38">
        <v>3100</v>
      </c>
      <c r="F30" s="38">
        <v>10810.09</v>
      </c>
      <c r="G30" s="38">
        <f>SUM(G29)</f>
        <v>11000</v>
      </c>
      <c r="H30" s="38">
        <v>190</v>
      </c>
      <c r="I30" s="38">
        <v>11000</v>
      </c>
      <c r="J30" s="35">
        <v>0</v>
      </c>
    </row>
    <row r="31" spans="1:10" x14ac:dyDescent="0.25">
      <c r="A31" s="36"/>
      <c r="B31" s="37"/>
      <c r="C31" s="38"/>
      <c r="D31" s="38"/>
      <c r="E31" s="38"/>
      <c r="F31" s="38"/>
      <c r="G31" s="38"/>
      <c r="H31" s="38"/>
      <c r="I31" s="38"/>
      <c r="J31" s="35"/>
    </row>
    <row r="32" spans="1:10" x14ac:dyDescent="0.25">
      <c r="A32" s="34" t="s">
        <v>18</v>
      </c>
      <c r="B32" s="32">
        <v>75475.320000000007</v>
      </c>
      <c r="C32" s="32">
        <v>55110</v>
      </c>
      <c r="D32" s="32">
        <v>126433.78</v>
      </c>
      <c r="E32" s="32">
        <v>0</v>
      </c>
      <c r="F32" s="32">
        <v>126433.78</v>
      </c>
      <c r="G32" s="47">
        <v>126434</v>
      </c>
      <c r="H32" s="32">
        <v>0</v>
      </c>
      <c r="I32" s="32">
        <v>57000</v>
      </c>
      <c r="J32" s="33"/>
    </row>
    <row r="33" spans="1:10" x14ac:dyDescent="0.25">
      <c r="A33" s="34" t="s">
        <v>19</v>
      </c>
      <c r="B33" s="32">
        <v>1456.68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3"/>
    </row>
    <row r="34" spans="1:10" x14ac:dyDescent="0.25">
      <c r="A34" s="34" t="s">
        <v>20</v>
      </c>
      <c r="B34" s="32">
        <v>3320.61</v>
      </c>
      <c r="C34" s="32">
        <v>2801.9</v>
      </c>
      <c r="D34" s="32">
        <v>149.38</v>
      </c>
      <c r="E34" s="32">
        <v>2251</v>
      </c>
      <c r="F34" s="32">
        <v>2400</v>
      </c>
      <c r="G34" s="32">
        <v>2500</v>
      </c>
      <c r="H34" s="32">
        <v>100</v>
      </c>
      <c r="I34" s="32">
        <v>2500</v>
      </c>
      <c r="J34" s="33"/>
    </row>
    <row r="35" spans="1:10" x14ac:dyDescent="0.25">
      <c r="A35" s="34" t="s">
        <v>21</v>
      </c>
      <c r="B35" s="32">
        <v>7649.31</v>
      </c>
      <c r="C35" s="32">
        <v>6638.88</v>
      </c>
      <c r="D35" s="32">
        <v>8469.4</v>
      </c>
      <c r="E35" s="32">
        <v>3281</v>
      </c>
      <c r="F35" s="32">
        <v>11750</v>
      </c>
      <c r="G35" s="47">
        <v>11750</v>
      </c>
      <c r="H35" s="32">
        <v>0</v>
      </c>
      <c r="I35" s="32">
        <v>4000</v>
      </c>
      <c r="J35" s="33"/>
    </row>
    <row r="36" spans="1:10" x14ac:dyDescent="0.25">
      <c r="A36" s="34" t="s">
        <v>22</v>
      </c>
      <c r="B36" s="32">
        <v>4754.21</v>
      </c>
      <c r="C36" s="32">
        <v>10001.85</v>
      </c>
      <c r="D36" s="32">
        <v>3897.7</v>
      </c>
      <c r="E36" s="32">
        <v>3927</v>
      </c>
      <c r="F36" s="32">
        <v>7825</v>
      </c>
      <c r="G36" s="32">
        <v>7600</v>
      </c>
      <c r="H36" s="32">
        <v>-225</v>
      </c>
      <c r="I36" s="32">
        <v>7700</v>
      </c>
      <c r="J36" s="33"/>
    </row>
    <row r="37" spans="1:10" x14ac:dyDescent="0.25">
      <c r="A37" s="34" t="s">
        <v>23</v>
      </c>
      <c r="B37" s="32">
        <v>1459.46</v>
      </c>
      <c r="C37" s="32">
        <v>2437.8200000000002</v>
      </c>
      <c r="D37" s="32">
        <v>1463.85</v>
      </c>
      <c r="E37" s="32">
        <v>488</v>
      </c>
      <c r="F37" s="32">
        <v>1952</v>
      </c>
      <c r="G37" s="32">
        <v>1800</v>
      </c>
      <c r="H37" s="32">
        <v>-152</v>
      </c>
      <c r="I37" s="32">
        <v>2000</v>
      </c>
      <c r="J37" s="33"/>
    </row>
    <row r="38" spans="1:10" x14ac:dyDescent="0.25">
      <c r="A38" s="34" t="s">
        <v>24</v>
      </c>
      <c r="B38" s="32">
        <v>678.45</v>
      </c>
      <c r="C38" s="32">
        <v>563.15</v>
      </c>
      <c r="D38" s="32">
        <v>805.23</v>
      </c>
      <c r="E38" s="32">
        <v>0</v>
      </c>
      <c r="F38" s="32">
        <v>805.23</v>
      </c>
      <c r="G38" s="32">
        <v>800</v>
      </c>
      <c r="H38" s="32">
        <v>-5</v>
      </c>
      <c r="I38" s="32">
        <v>800</v>
      </c>
      <c r="J38" s="33"/>
    </row>
    <row r="39" spans="1:10" x14ac:dyDescent="0.25">
      <c r="A39" s="34" t="s">
        <v>25</v>
      </c>
      <c r="B39" s="32">
        <v>31229.77</v>
      </c>
      <c r="C39" s="32">
        <v>27342.7</v>
      </c>
      <c r="D39" s="32">
        <v>18203.849999999999</v>
      </c>
      <c r="E39" s="32">
        <v>9586</v>
      </c>
      <c r="F39" s="32">
        <v>27790</v>
      </c>
      <c r="G39" s="32">
        <v>24500</v>
      </c>
      <c r="H39" s="32">
        <v>-3290</v>
      </c>
      <c r="I39" s="32">
        <v>28000</v>
      </c>
      <c r="J39" s="33"/>
    </row>
    <row r="40" spans="1:10" ht="51.6" x14ac:dyDescent="0.25">
      <c r="A40" s="52" t="s">
        <v>91</v>
      </c>
      <c r="B40" s="31" t="s">
        <v>76</v>
      </c>
      <c r="C40" s="30" t="s">
        <v>70</v>
      </c>
      <c r="D40" s="30" t="s">
        <v>77</v>
      </c>
      <c r="E40" s="30" t="s">
        <v>83</v>
      </c>
      <c r="F40" s="30" t="s">
        <v>84</v>
      </c>
      <c r="G40" s="30" t="s">
        <v>78</v>
      </c>
      <c r="H40" s="30" t="s">
        <v>71</v>
      </c>
      <c r="I40" s="30" t="s">
        <v>72</v>
      </c>
      <c r="J40" s="30" t="s">
        <v>4</v>
      </c>
    </row>
    <row r="41" spans="1:10" x14ac:dyDescent="0.25">
      <c r="A41" s="34" t="s">
        <v>62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3"/>
    </row>
    <row r="42" spans="1:10" x14ac:dyDescent="0.25">
      <c r="A42" s="36" t="s">
        <v>26</v>
      </c>
      <c r="B42" s="37">
        <f t="shared" ref="B42:I42" si="3">SUM(B32:B41)</f>
        <v>126023.81000000001</v>
      </c>
      <c r="C42" s="38">
        <f t="shared" si="3"/>
        <v>104896.3</v>
      </c>
      <c r="D42" s="38">
        <f t="shared" si="3"/>
        <v>159423.19000000003</v>
      </c>
      <c r="E42" s="38">
        <f t="shared" si="3"/>
        <v>19533</v>
      </c>
      <c r="F42" s="38">
        <f t="shared" si="3"/>
        <v>178956.01</v>
      </c>
      <c r="G42" s="38">
        <f t="shared" si="3"/>
        <v>175384</v>
      </c>
      <c r="H42" s="38">
        <f t="shared" si="3"/>
        <v>-3572</v>
      </c>
      <c r="I42" s="38">
        <f t="shared" si="3"/>
        <v>102000</v>
      </c>
      <c r="J42" s="35">
        <v>-0.41839999999999999</v>
      </c>
    </row>
    <row r="43" spans="1:10" x14ac:dyDescent="0.25">
      <c r="A43" s="36"/>
      <c r="B43" s="37"/>
      <c r="C43" s="38"/>
      <c r="D43" s="38"/>
      <c r="E43" s="38"/>
      <c r="F43" s="38"/>
      <c r="G43" s="38"/>
      <c r="H43" s="38"/>
      <c r="I43" s="38"/>
      <c r="J43" s="35"/>
    </row>
    <row r="44" spans="1:10" ht="41.4" x14ac:dyDescent="0.25">
      <c r="A44" s="53" t="s">
        <v>92</v>
      </c>
      <c r="B44" s="54">
        <v>9784</v>
      </c>
      <c r="C44" s="55">
        <v>24899</v>
      </c>
      <c r="D44" s="55">
        <v>13834</v>
      </c>
      <c r="E44" s="55">
        <v>4000</v>
      </c>
      <c r="F44" s="55">
        <v>17834</v>
      </c>
      <c r="G44" s="55">
        <v>13000</v>
      </c>
      <c r="H44" s="55">
        <v>-4834</v>
      </c>
      <c r="I44" s="55">
        <v>14500</v>
      </c>
      <c r="J44" s="55"/>
    </row>
    <row r="45" spans="1:10" x14ac:dyDescent="0.25">
      <c r="A45" s="34" t="s">
        <v>69</v>
      </c>
      <c r="B45" s="32">
        <v>0</v>
      </c>
      <c r="C45" s="32"/>
      <c r="D45" s="32">
        <v>0</v>
      </c>
      <c r="E45" s="32">
        <v>0</v>
      </c>
      <c r="F45" s="32">
        <v>0</v>
      </c>
      <c r="G45" s="32">
        <v>10000</v>
      </c>
      <c r="H45" s="32">
        <v>10000</v>
      </c>
      <c r="I45" s="32">
        <v>6000</v>
      </c>
      <c r="J45" s="33"/>
    </row>
    <row r="46" spans="1:10" x14ac:dyDescent="0.25">
      <c r="A46" s="34" t="s">
        <v>67</v>
      </c>
      <c r="B46" s="32">
        <v>2000</v>
      </c>
      <c r="C46" s="32">
        <v>3600</v>
      </c>
      <c r="D46" s="32">
        <v>3900</v>
      </c>
      <c r="E46" s="32">
        <v>0</v>
      </c>
      <c r="F46" s="32">
        <v>3900</v>
      </c>
      <c r="G46" s="32">
        <v>5600</v>
      </c>
      <c r="H46" s="32">
        <v>1700</v>
      </c>
      <c r="I46" s="32">
        <v>3600</v>
      </c>
      <c r="J46" s="33"/>
    </row>
    <row r="47" spans="1:10" x14ac:dyDescent="0.25">
      <c r="A47" s="36" t="s">
        <v>79</v>
      </c>
      <c r="B47" s="37">
        <f t="shared" ref="B47:I47" si="4">SUM(B44:B46)</f>
        <v>11784</v>
      </c>
      <c r="C47" s="38">
        <f t="shared" si="4"/>
        <v>28499</v>
      </c>
      <c r="D47" s="38">
        <f t="shared" si="4"/>
        <v>17734</v>
      </c>
      <c r="E47" s="38">
        <f t="shared" si="4"/>
        <v>4000</v>
      </c>
      <c r="F47" s="38">
        <f t="shared" si="4"/>
        <v>21734</v>
      </c>
      <c r="G47" s="38">
        <f t="shared" si="4"/>
        <v>28600</v>
      </c>
      <c r="H47" s="38">
        <f t="shared" si="4"/>
        <v>6866</v>
      </c>
      <c r="I47" s="38">
        <f t="shared" si="4"/>
        <v>24100</v>
      </c>
      <c r="J47" s="35">
        <v>-0.15734265</v>
      </c>
    </row>
    <row r="48" spans="1:10" x14ac:dyDescent="0.25">
      <c r="A48" s="34"/>
      <c r="B48" s="32"/>
      <c r="C48" s="32"/>
      <c r="D48" s="32"/>
      <c r="E48" s="32"/>
      <c r="F48" s="32"/>
      <c r="G48" s="32"/>
      <c r="H48" s="32"/>
      <c r="I48" s="32"/>
      <c r="J48" s="33"/>
    </row>
    <row r="49" spans="1:10" x14ac:dyDescent="0.25">
      <c r="A49" s="34" t="s">
        <v>27</v>
      </c>
      <c r="B49" s="32">
        <v>6056.45</v>
      </c>
      <c r="C49" s="32">
        <v>5884.44</v>
      </c>
      <c r="D49" s="32">
        <v>4527.9399999999996</v>
      </c>
      <c r="E49" s="32">
        <v>1500</v>
      </c>
      <c r="F49" s="32">
        <v>6027.94</v>
      </c>
      <c r="G49" s="32">
        <v>6800</v>
      </c>
      <c r="H49" s="32">
        <v>772</v>
      </c>
      <c r="I49" s="32">
        <v>6500</v>
      </c>
      <c r="J49" s="33"/>
    </row>
    <row r="50" spans="1:10" x14ac:dyDescent="0.25">
      <c r="A50" s="34" t="s">
        <v>28</v>
      </c>
      <c r="B50" s="32">
        <v>2485</v>
      </c>
      <c r="C50" s="32">
        <v>4201.49</v>
      </c>
      <c r="D50" s="32">
        <v>30</v>
      </c>
      <c r="E50" s="32">
        <v>3500</v>
      </c>
      <c r="F50" s="32">
        <v>3530</v>
      </c>
      <c r="G50" s="32">
        <v>4000</v>
      </c>
      <c r="H50" s="32">
        <v>470</v>
      </c>
      <c r="I50" s="32">
        <v>4000</v>
      </c>
      <c r="J50" s="33"/>
    </row>
    <row r="51" spans="1:10" x14ac:dyDescent="0.25">
      <c r="A51" s="34" t="s">
        <v>53</v>
      </c>
      <c r="B51" s="32">
        <v>689.32</v>
      </c>
      <c r="C51" s="32">
        <v>718.16</v>
      </c>
      <c r="D51" s="32">
        <v>557.54</v>
      </c>
      <c r="E51" s="32">
        <v>100</v>
      </c>
      <c r="F51" s="32">
        <v>657.54</v>
      </c>
      <c r="G51" s="32">
        <v>700</v>
      </c>
      <c r="H51" s="32">
        <v>42</v>
      </c>
      <c r="I51" s="32">
        <v>700</v>
      </c>
      <c r="J51" s="33"/>
    </row>
    <row r="52" spans="1:10" x14ac:dyDescent="0.25">
      <c r="A52" s="34" t="s">
        <v>29</v>
      </c>
      <c r="B52" s="32">
        <v>12417.79</v>
      </c>
      <c r="C52" s="32">
        <v>13795.45</v>
      </c>
      <c r="D52" s="32">
        <v>7069</v>
      </c>
      <c r="E52" s="32">
        <v>1000</v>
      </c>
      <c r="F52" s="32">
        <v>8069</v>
      </c>
      <c r="G52" s="32">
        <v>1000</v>
      </c>
      <c r="H52" s="32">
        <v>-7069</v>
      </c>
      <c r="I52" s="32">
        <v>1000</v>
      </c>
      <c r="J52" s="33"/>
    </row>
    <row r="53" spans="1:10" x14ac:dyDescent="0.25">
      <c r="A53" s="36" t="s">
        <v>30</v>
      </c>
      <c r="B53" s="37">
        <f t="shared" ref="B53:I53" si="5">SUM(B49:B52)</f>
        <v>21648.560000000001</v>
      </c>
      <c r="C53" s="38">
        <f t="shared" si="5"/>
        <v>24599.54</v>
      </c>
      <c r="D53" s="38">
        <f t="shared" si="5"/>
        <v>12184.48</v>
      </c>
      <c r="E53" s="38">
        <f t="shared" si="5"/>
        <v>6100</v>
      </c>
      <c r="F53" s="38">
        <f t="shared" si="5"/>
        <v>18284.48</v>
      </c>
      <c r="G53" s="38">
        <f t="shared" si="5"/>
        <v>12500</v>
      </c>
      <c r="H53" s="38">
        <f t="shared" si="5"/>
        <v>-5785</v>
      </c>
      <c r="I53" s="38">
        <f t="shared" si="5"/>
        <v>12200</v>
      </c>
      <c r="J53" s="35">
        <v>-2.4E-2</v>
      </c>
    </row>
    <row r="54" spans="1:10" x14ac:dyDescent="0.25">
      <c r="A54" s="34"/>
      <c r="B54" s="32"/>
      <c r="C54" s="32"/>
      <c r="D54" s="32"/>
      <c r="E54" s="32"/>
      <c r="F54" s="32"/>
      <c r="G54" s="32"/>
      <c r="H54" s="32"/>
      <c r="I54" s="32"/>
      <c r="J54" s="33"/>
    </row>
    <row r="55" spans="1:10" x14ac:dyDescent="0.25">
      <c r="A55" s="34" t="s">
        <v>31</v>
      </c>
      <c r="B55" s="32">
        <v>4240.3500000000004</v>
      </c>
      <c r="C55" s="32">
        <v>7114.7</v>
      </c>
      <c r="D55" s="32">
        <v>923.62</v>
      </c>
      <c r="E55" s="32">
        <v>4500</v>
      </c>
      <c r="F55" s="32">
        <v>5424</v>
      </c>
      <c r="G55" s="32">
        <v>1500</v>
      </c>
      <c r="H55" s="32">
        <v>-3924</v>
      </c>
      <c r="I55" s="32">
        <v>1500</v>
      </c>
      <c r="J55" s="33"/>
    </row>
    <row r="56" spans="1:10" x14ac:dyDescent="0.25">
      <c r="A56" s="34" t="s">
        <v>32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3"/>
    </row>
    <row r="57" spans="1:10" x14ac:dyDescent="0.25">
      <c r="A57" s="36" t="s">
        <v>33</v>
      </c>
      <c r="B57" s="37">
        <f t="shared" ref="B57:I57" si="6">SUM(B55:B56)</f>
        <v>4240.3500000000004</v>
      </c>
      <c r="C57" s="38">
        <f t="shared" si="6"/>
        <v>7114.7</v>
      </c>
      <c r="D57" s="38">
        <f t="shared" si="6"/>
        <v>923.62</v>
      </c>
      <c r="E57" s="38">
        <f t="shared" si="6"/>
        <v>4500</v>
      </c>
      <c r="F57" s="38">
        <f t="shared" si="6"/>
        <v>5424</v>
      </c>
      <c r="G57" s="38">
        <f t="shared" si="6"/>
        <v>1500</v>
      </c>
      <c r="H57" s="38">
        <f t="shared" si="6"/>
        <v>-3924</v>
      </c>
      <c r="I57" s="38">
        <f t="shared" si="6"/>
        <v>1500</v>
      </c>
      <c r="J57" s="35">
        <v>0</v>
      </c>
    </row>
    <row r="58" spans="1:10" x14ac:dyDescent="0.25">
      <c r="A58" s="36"/>
      <c r="B58" s="37"/>
      <c r="C58" s="38"/>
      <c r="D58" s="38"/>
      <c r="E58" s="38"/>
      <c r="F58" s="38"/>
      <c r="G58" s="38"/>
      <c r="H58" s="38"/>
      <c r="I58" s="38"/>
      <c r="J58" s="35"/>
    </row>
    <row r="59" spans="1:10" x14ac:dyDescent="0.25">
      <c r="A59" s="41" t="s">
        <v>49</v>
      </c>
      <c r="B59" s="42">
        <v>530171</v>
      </c>
      <c r="C59" s="42">
        <v>495787</v>
      </c>
      <c r="D59" s="42">
        <v>500041</v>
      </c>
      <c r="E59" s="42">
        <v>72277</v>
      </c>
      <c r="F59" s="42">
        <v>572318</v>
      </c>
      <c r="G59" s="42">
        <v>573213</v>
      </c>
      <c r="H59" s="42">
        <v>895</v>
      </c>
      <c r="I59" s="42">
        <v>468907</v>
      </c>
      <c r="J59" s="43">
        <v>-0.182</v>
      </c>
    </row>
    <row r="60" spans="1:10" ht="51.6" x14ac:dyDescent="0.25">
      <c r="A60" s="52" t="s">
        <v>89</v>
      </c>
      <c r="B60" s="31" t="s">
        <v>76</v>
      </c>
      <c r="C60" s="30" t="s">
        <v>70</v>
      </c>
      <c r="D60" s="30" t="s">
        <v>77</v>
      </c>
      <c r="E60" s="30" t="s">
        <v>83</v>
      </c>
      <c r="F60" s="30" t="s">
        <v>84</v>
      </c>
      <c r="G60" s="30" t="s">
        <v>78</v>
      </c>
      <c r="H60" s="30" t="s">
        <v>71</v>
      </c>
      <c r="I60" s="30" t="s">
        <v>72</v>
      </c>
      <c r="J60" s="30" t="s">
        <v>4</v>
      </c>
    </row>
    <row r="61" spans="1:10" x14ac:dyDescent="0.25">
      <c r="A61" s="34" t="s">
        <v>34</v>
      </c>
      <c r="B61" s="32">
        <v>281220.26</v>
      </c>
      <c r="C61" s="32">
        <v>309341.12</v>
      </c>
      <c r="D61" s="32">
        <v>323359</v>
      </c>
      <c r="E61" s="32">
        <v>0</v>
      </c>
      <c r="F61" s="32">
        <v>323359</v>
      </c>
      <c r="G61" s="32">
        <v>323359</v>
      </c>
      <c r="H61" s="32">
        <v>0</v>
      </c>
      <c r="I61" s="32">
        <v>325728</v>
      </c>
      <c r="J61" s="35">
        <v>6.4000000000000003E-3</v>
      </c>
    </row>
    <row r="62" spans="1:10" x14ac:dyDescent="0.25">
      <c r="A62" s="34" t="s">
        <v>65</v>
      </c>
      <c r="B62" s="32">
        <v>18225.59</v>
      </c>
      <c r="C62" s="32">
        <v>19024.939999999999</v>
      </c>
      <c r="D62" s="32">
        <v>10090.69</v>
      </c>
      <c r="E62" s="32">
        <v>9800</v>
      </c>
      <c r="F62" s="32">
        <v>19890.689999999999</v>
      </c>
      <c r="G62" s="32">
        <v>15000</v>
      </c>
      <c r="H62" s="32">
        <v>4890.96</v>
      </c>
      <c r="I62" s="32">
        <v>18000</v>
      </c>
      <c r="J62" s="35"/>
    </row>
    <row r="63" spans="1:10" x14ac:dyDescent="0.25">
      <c r="A63" s="34" t="s">
        <v>35</v>
      </c>
      <c r="B63" s="32">
        <v>8746.09</v>
      </c>
      <c r="C63" s="32">
        <f>4212.16+471.06</f>
        <v>4683.22</v>
      </c>
      <c r="D63" s="32">
        <v>21348.05</v>
      </c>
      <c r="E63" s="32">
        <v>0</v>
      </c>
      <c r="F63" s="32">
        <v>21348.05</v>
      </c>
      <c r="G63" s="32">
        <v>2000</v>
      </c>
      <c r="H63" s="32">
        <v>19348</v>
      </c>
      <c r="I63" s="32">
        <v>2000</v>
      </c>
      <c r="J63" s="33"/>
    </row>
    <row r="64" spans="1:10" x14ac:dyDescent="0.25">
      <c r="A64" s="36" t="s">
        <v>36</v>
      </c>
      <c r="B64" s="37">
        <f t="shared" ref="B64:H64" si="7">SUM(B61:B63)</f>
        <v>308191.94000000006</v>
      </c>
      <c r="C64" s="38">
        <f t="shared" si="7"/>
        <v>333049.27999999997</v>
      </c>
      <c r="D64" s="38">
        <f t="shared" si="7"/>
        <v>354797.74</v>
      </c>
      <c r="E64" s="38">
        <f t="shared" si="7"/>
        <v>9800</v>
      </c>
      <c r="F64" s="38">
        <f t="shared" si="7"/>
        <v>364597.74</v>
      </c>
      <c r="G64" s="38">
        <f t="shared" si="7"/>
        <v>340359</v>
      </c>
      <c r="H64" s="38">
        <f t="shared" si="7"/>
        <v>24238.959999999999</v>
      </c>
      <c r="I64" s="38">
        <v>345428</v>
      </c>
      <c r="J64" s="35">
        <v>1.49E-2</v>
      </c>
    </row>
    <row r="65" spans="1:10" x14ac:dyDescent="0.25">
      <c r="A65" s="36"/>
      <c r="B65" s="37"/>
      <c r="C65" s="38"/>
      <c r="D65" s="38"/>
      <c r="E65" s="38"/>
      <c r="F65" s="38"/>
      <c r="G65" s="38"/>
      <c r="H65" s="38"/>
      <c r="I65" s="38"/>
      <c r="J65" s="35"/>
    </row>
    <row r="66" spans="1:10" x14ac:dyDescent="0.25">
      <c r="A66" s="34" t="s">
        <v>37</v>
      </c>
      <c r="B66" s="32">
        <v>14180.5</v>
      </c>
      <c r="C66" s="32">
        <v>12053.42</v>
      </c>
      <c r="D66" s="32">
        <v>1808.01</v>
      </c>
      <c r="E66" s="32">
        <v>11087</v>
      </c>
      <c r="F66" s="32">
        <v>12894.8</v>
      </c>
      <c r="G66" s="32">
        <v>12053</v>
      </c>
      <c r="H66" s="32">
        <v>841.8</v>
      </c>
      <c r="I66" s="32">
        <v>9698</v>
      </c>
      <c r="J66" s="33"/>
    </row>
    <row r="67" spans="1:10" x14ac:dyDescent="0.25">
      <c r="A67" s="34" t="s">
        <v>38</v>
      </c>
      <c r="B67" s="32">
        <v>5040.4799999999996</v>
      </c>
      <c r="C67" s="32">
        <v>5070.5600000000004</v>
      </c>
      <c r="D67" s="32">
        <v>5478.66</v>
      </c>
      <c r="E67" s="32">
        <v>0</v>
      </c>
      <c r="F67" s="32">
        <v>5478.66</v>
      </c>
      <c r="G67" s="32">
        <v>5000</v>
      </c>
      <c r="H67" s="32">
        <v>478.66</v>
      </c>
      <c r="I67" s="32">
        <v>5000</v>
      </c>
      <c r="J67" s="33"/>
    </row>
    <row r="68" spans="1:10" x14ac:dyDescent="0.25">
      <c r="A68" s="34" t="s">
        <v>39</v>
      </c>
      <c r="B68" s="32">
        <v>94604.25</v>
      </c>
      <c r="C68" s="32">
        <v>98482.25</v>
      </c>
      <c r="D68" s="32">
        <v>74544.84</v>
      </c>
      <c r="E68" s="32">
        <v>24848</v>
      </c>
      <c r="F68" s="32">
        <v>99393.15</v>
      </c>
      <c r="G68" s="32">
        <v>99393</v>
      </c>
      <c r="H68" s="32">
        <v>0.15</v>
      </c>
      <c r="I68" s="32">
        <v>99457</v>
      </c>
      <c r="J68" s="33"/>
    </row>
    <row r="69" spans="1:10" x14ac:dyDescent="0.25">
      <c r="A69" s="34" t="s">
        <v>40</v>
      </c>
      <c r="B69" s="32">
        <v>23</v>
      </c>
      <c r="C69" s="32">
        <v>26</v>
      </c>
      <c r="D69" s="32">
        <v>22</v>
      </c>
      <c r="E69" s="32">
        <v>0</v>
      </c>
      <c r="F69" s="32">
        <v>22</v>
      </c>
      <c r="G69" s="32">
        <v>24</v>
      </c>
      <c r="H69" s="32">
        <v>-2</v>
      </c>
      <c r="I69" s="32">
        <v>24</v>
      </c>
      <c r="J69" s="33"/>
    </row>
    <row r="70" spans="1:10" x14ac:dyDescent="0.25">
      <c r="A70" s="34" t="s">
        <v>64</v>
      </c>
      <c r="B70" s="32">
        <v>18577.61</v>
      </c>
      <c r="C70" s="32">
        <v>0</v>
      </c>
      <c r="D70" s="32">
        <v>0</v>
      </c>
      <c r="E70" s="32">
        <v>10000</v>
      </c>
      <c r="F70" s="32">
        <v>10000</v>
      </c>
      <c r="G70" s="32">
        <v>10000</v>
      </c>
      <c r="H70" s="32">
        <v>0</v>
      </c>
      <c r="I70" s="32">
        <v>0</v>
      </c>
      <c r="J70" s="33"/>
    </row>
    <row r="71" spans="1:10" x14ac:dyDescent="0.25">
      <c r="A71" s="34" t="s">
        <v>55</v>
      </c>
      <c r="B71" s="32">
        <v>1565.83</v>
      </c>
      <c r="C71" s="32">
        <v>1512.91</v>
      </c>
      <c r="D71" s="32">
        <v>1125.05</v>
      </c>
      <c r="E71" s="32">
        <v>0</v>
      </c>
      <c r="F71" s="32">
        <v>1125.05</v>
      </c>
      <c r="G71" s="32">
        <v>1500</v>
      </c>
      <c r="H71" s="32">
        <v>-374.95</v>
      </c>
      <c r="I71" s="32">
        <v>1200</v>
      </c>
      <c r="J71" s="33"/>
    </row>
    <row r="72" spans="1:10" x14ac:dyDescent="0.25">
      <c r="A72" s="34" t="s">
        <v>75</v>
      </c>
      <c r="B72" s="32">
        <v>16957.95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3"/>
    </row>
    <row r="73" spans="1:10" x14ac:dyDescent="0.25">
      <c r="A73" s="36" t="s">
        <v>41</v>
      </c>
      <c r="B73" s="37">
        <f t="shared" ref="B73:I73" si="8">SUM(B66:B72)</f>
        <v>150949.62</v>
      </c>
      <c r="C73" s="38">
        <f t="shared" si="8"/>
        <v>117145.14</v>
      </c>
      <c r="D73" s="38">
        <f t="shared" si="8"/>
        <v>82978.559999999998</v>
      </c>
      <c r="E73" s="38">
        <f t="shared" si="8"/>
        <v>45935</v>
      </c>
      <c r="F73" s="38">
        <f t="shared" si="8"/>
        <v>128913.65999999999</v>
      </c>
      <c r="G73" s="38">
        <f t="shared" si="8"/>
        <v>127970</v>
      </c>
      <c r="H73" s="38">
        <f t="shared" si="8"/>
        <v>943.66000000000008</v>
      </c>
      <c r="I73" s="38">
        <f t="shared" si="8"/>
        <v>115379</v>
      </c>
      <c r="J73" s="35">
        <v>-9.8400000000000001E-2</v>
      </c>
    </row>
    <row r="74" spans="1:10" x14ac:dyDescent="0.25">
      <c r="A74" s="36"/>
      <c r="B74" s="37"/>
      <c r="C74" s="38"/>
      <c r="D74" s="38"/>
      <c r="E74" s="38"/>
      <c r="F74" s="38"/>
      <c r="G74" s="38"/>
      <c r="H74" s="38"/>
      <c r="I74" s="38"/>
      <c r="J74" s="35"/>
    </row>
    <row r="75" spans="1:10" ht="51.6" x14ac:dyDescent="0.25">
      <c r="A75" s="52" t="s">
        <v>97</v>
      </c>
      <c r="B75" s="31" t="s">
        <v>76</v>
      </c>
      <c r="C75" s="30" t="s">
        <v>70</v>
      </c>
      <c r="D75" s="30" t="s">
        <v>77</v>
      </c>
      <c r="E75" s="30" t="s">
        <v>83</v>
      </c>
      <c r="F75" s="30" t="s">
        <v>84</v>
      </c>
      <c r="G75" s="30" t="s">
        <v>78</v>
      </c>
      <c r="H75" s="30" t="s">
        <v>71</v>
      </c>
      <c r="I75" s="30" t="s">
        <v>72</v>
      </c>
      <c r="J75" s="30" t="s">
        <v>4</v>
      </c>
    </row>
    <row r="76" spans="1:10" x14ac:dyDescent="0.25">
      <c r="A76" s="34" t="s">
        <v>42</v>
      </c>
      <c r="B76" s="32">
        <v>2865</v>
      </c>
      <c r="C76" s="32">
        <f>2600+50+435+40+30</f>
        <v>3155</v>
      </c>
      <c r="D76" s="32">
        <v>2559</v>
      </c>
      <c r="E76" s="32">
        <v>0</v>
      </c>
      <c r="F76" s="32">
        <v>2559</v>
      </c>
      <c r="G76" s="32">
        <v>3000</v>
      </c>
      <c r="H76" s="32">
        <v>-441</v>
      </c>
      <c r="I76" s="32">
        <v>3000</v>
      </c>
      <c r="J76" s="33"/>
    </row>
    <row r="77" spans="1:10" x14ac:dyDescent="0.25">
      <c r="A77" s="34" t="s">
        <v>56</v>
      </c>
      <c r="B77" s="32">
        <v>346</v>
      </c>
      <c r="C77" s="32">
        <v>299</v>
      </c>
      <c r="D77" s="32">
        <v>224</v>
      </c>
      <c r="E77" s="32">
        <v>0</v>
      </c>
      <c r="F77" s="32">
        <v>224</v>
      </c>
      <c r="G77" s="32">
        <v>0</v>
      </c>
      <c r="H77" s="32">
        <v>224</v>
      </c>
      <c r="I77" s="32">
        <v>0</v>
      </c>
      <c r="J77" s="33"/>
    </row>
    <row r="78" spans="1:10" x14ac:dyDescent="0.25">
      <c r="A78" s="34" t="s">
        <v>29</v>
      </c>
      <c r="B78" s="32">
        <v>14721.3</v>
      </c>
      <c r="C78" s="32">
        <v>13578.53</v>
      </c>
      <c r="D78" s="32">
        <v>6460.58</v>
      </c>
      <c r="E78" s="32">
        <v>0</v>
      </c>
      <c r="F78" s="32">
        <v>6460.58</v>
      </c>
      <c r="G78" s="32">
        <v>1000</v>
      </c>
      <c r="H78" s="32">
        <v>5461</v>
      </c>
      <c r="I78" s="32">
        <v>1000</v>
      </c>
      <c r="J78" s="33"/>
    </row>
    <row r="79" spans="1:10" x14ac:dyDescent="0.25">
      <c r="A79" s="36" t="s">
        <v>43</v>
      </c>
      <c r="B79" s="37">
        <f t="shared" ref="B79:I79" si="9">SUM(B76:B78)</f>
        <v>17932.3</v>
      </c>
      <c r="C79" s="38">
        <f t="shared" si="9"/>
        <v>17032.53</v>
      </c>
      <c r="D79" s="38">
        <f t="shared" si="9"/>
        <v>9243.58</v>
      </c>
      <c r="E79" s="38">
        <f t="shared" si="9"/>
        <v>0</v>
      </c>
      <c r="F79" s="38">
        <f t="shared" si="9"/>
        <v>9243.58</v>
      </c>
      <c r="G79" s="38">
        <f t="shared" si="9"/>
        <v>4000</v>
      </c>
      <c r="H79" s="38">
        <f t="shared" si="9"/>
        <v>5244</v>
      </c>
      <c r="I79" s="38">
        <f t="shared" si="9"/>
        <v>4000</v>
      </c>
      <c r="J79" s="35">
        <v>0</v>
      </c>
    </row>
    <row r="80" spans="1:10" x14ac:dyDescent="0.25">
      <c r="A80" s="36"/>
      <c r="B80" s="37"/>
      <c r="C80" s="38"/>
      <c r="D80" s="38"/>
      <c r="E80" s="38"/>
      <c r="F80" s="38"/>
      <c r="G80" s="38"/>
      <c r="H80" s="38"/>
      <c r="I80" s="38"/>
      <c r="J80" s="35"/>
    </row>
    <row r="81" spans="1:10" x14ac:dyDescent="0.25">
      <c r="A81" s="34" t="s">
        <v>57</v>
      </c>
      <c r="B81" s="32">
        <v>2500</v>
      </c>
      <c r="C81" s="32">
        <v>1250</v>
      </c>
      <c r="D81" s="32">
        <v>11000</v>
      </c>
      <c r="E81" s="32">
        <v>0</v>
      </c>
      <c r="F81" s="32">
        <v>11000</v>
      </c>
      <c r="G81" s="32">
        <v>0</v>
      </c>
      <c r="H81" s="32">
        <v>11000</v>
      </c>
      <c r="I81" s="32">
        <v>0</v>
      </c>
      <c r="J81" s="33"/>
    </row>
    <row r="82" spans="1:10" x14ac:dyDescent="0.25">
      <c r="A82" s="34" t="s">
        <v>61</v>
      </c>
      <c r="B82" s="32">
        <v>450</v>
      </c>
      <c r="C82" s="32">
        <v>645</v>
      </c>
      <c r="D82" s="32">
        <v>360</v>
      </c>
      <c r="E82" s="32">
        <v>0</v>
      </c>
      <c r="F82" s="32">
        <v>360</v>
      </c>
      <c r="G82" s="32">
        <v>0</v>
      </c>
      <c r="H82" s="32">
        <v>360</v>
      </c>
      <c r="I82" s="32">
        <v>0</v>
      </c>
      <c r="J82" s="33"/>
    </row>
    <row r="83" spans="1:10" x14ac:dyDescent="0.25">
      <c r="A83" s="34" t="s">
        <v>58</v>
      </c>
      <c r="B83" s="32">
        <v>956.82</v>
      </c>
      <c r="C83" s="32">
        <v>825</v>
      </c>
      <c r="D83" s="32">
        <v>800</v>
      </c>
      <c r="E83" s="32">
        <v>0</v>
      </c>
      <c r="F83" s="32">
        <v>800</v>
      </c>
      <c r="G83" s="32">
        <v>600</v>
      </c>
      <c r="H83" s="32">
        <v>200</v>
      </c>
      <c r="I83" s="32">
        <v>600</v>
      </c>
      <c r="J83" s="33"/>
    </row>
    <row r="84" spans="1:10" x14ac:dyDescent="0.25">
      <c r="A84" s="34" t="s">
        <v>59</v>
      </c>
      <c r="B84" s="32">
        <v>4903.47</v>
      </c>
      <c r="C84" s="32">
        <v>598.23</v>
      </c>
      <c r="D84" s="32">
        <v>0</v>
      </c>
      <c r="E84" s="32">
        <v>0</v>
      </c>
      <c r="F84" s="32">
        <v>0</v>
      </c>
      <c r="G84" s="32">
        <v>1000</v>
      </c>
      <c r="H84" s="32">
        <v>-1000</v>
      </c>
      <c r="I84" s="32">
        <v>0</v>
      </c>
      <c r="J84" s="33"/>
    </row>
    <row r="85" spans="1:10" x14ac:dyDescent="0.25">
      <c r="A85" s="34" t="s">
        <v>68</v>
      </c>
      <c r="B85" s="32">
        <v>1850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3"/>
    </row>
    <row r="86" spans="1:10" x14ac:dyDescent="0.25">
      <c r="A86" s="34" t="s">
        <v>60</v>
      </c>
      <c r="B86" s="32">
        <v>150</v>
      </c>
      <c r="C86" s="32">
        <v>225</v>
      </c>
      <c r="D86" s="32">
        <v>825</v>
      </c>
      <c r="E86" s="32">
        <v>0</v>
      </c>
      <c r="F86" s="32">
        <v>825</v>
      </c>
      <c r="G86" s="32">
        <v>200</v>
      </c>
      <c r="H86" s="32">
        <v>625</v>
      </c>
      <c r="I86" s="32">
        <v>500</v>
      </c>
      <c r="J86" s="33"/>
    </row>
    <row r="87" spans="1:10" x14ac:dyDescent="0.25">
      <c r="A87" s="36" t="s">
        <v>44</v>
      </c>
      <c r="B87" s="37">
        <f t="shared" ref="B87:I87" si="10">SUM(B81:B86)</f>
        <v>10810.29</v>
      </c>
      <c r="C87" s="38">
        <f t="shared" si="10"/>
        <v>3543.23</v>
      </c>
      <c r="D87" s="38">
        <f t="shared" si="10"/>
        <v>12985</v>
      </c>
      <c r="E87" s="38">
        <f t="shared" si="10"/>
        <v>0</v>
      </c>
      <c r="F87" s="38">
        <f t="shared" si="10"/>
        <v>12985</v>
      </c>
      <c r="G87" s="38">
        <f t="shared" si="10"/>
        <v>1800</v>
      </c>
      <c r="H87" s="38">
        <f t="shared" si="10"/>
        <v>11185</v>
      </c>
      <c r="I87" s="38">
        <f t="shared" si="10"/>
        <v>1100</v>
      </c>
      <c r="J87" s="35">
        <v>-0.38879999999999998</v>
      </c>
    </row>
    <row r="88" spans="1:10" x14ac:dyDescent="0.25">
      <c r="A88" s="36"/>
      <c r="B88" s="37"/>
      <c r="C88" s="38"/>
      <c r="D88" s="38"/>
      <c r="E88" s="38"/>
      <c r="F88" s="38"/>
      <c r="G88" s="38"/>
      <c r="H88" s="38"/>
      <c r="I88" s="38"/>
      <c r="J88" s="35"/>
    </row>
    <row r="89" spans="1:10" x14ac:dyDescent="0.25">
      <c r="A89" s="39" t="s">
        <v>45</v>
      </c>
      <c r="B89" s="46">
        <v>2299</v>
      </c>
      <c r="C89" s="32">
        <v>3269.97</v>
      </c>
      <c r="D89" s="32">
        <v>2624.27</v>
      </c>
      <c r="E89" s="32">
        <v>900</v>
      </c>
      <c r="F89" s="32">
        <v>3524.27</v>
      </c>
      <c r="G89" s="32">
        <v>2000</v>
      </c>
      <c r="H89" s="32">
        <v>1524.27</v>
      </c>
      <c r="I89" s="32">
        <v>3000</v>
      </c>
      <c r="J89" s="35"/>
    </row>
    <row r="90" spans="1:10" x14ac:dyDescent="0.25">
      <c r="A90" s="34" t="s">
        <v>46</v>
      </c>
      <c r="B90" s="32">
        <v>4414.21</v>
      </c>
      <c r="C90" s="32">
        <v>17199.009999999998</v>
      </c>
      <c r="D90" s="32">
        <v>12307.4</v>
      </c>
      <c r="E90" s="32">
        <v>0</v>
      </c>
      <c r="F90" s="32">
        <v>12307.4</v>
      </c>
      <c r="G90" s="32">
        <v>0</v>
      </c>
      <c r="H90" s="32">
        <v>12307</v>
      </c>
      <c r="I90" s="32">
        <v>0</v>
      </c>
      <c r="J90" s="33"/>
    </row>
    <row r="91" spans="1:10" x14ac:dyDescent="0.25">
      <c r="A91" s="34" t="s">
        <v>50</v>
      </c>
      <c r="B91" s="32">
        <v>4227.03</v>
      </c>
      <c r="C91" s="32">
        <v>3985</v>
      </c>
      <c r="D91" s="32">
        <v>2650</v>
      </c>
      <c r="E91" s="32">
        <v>0</v>
      </c>
      <c r="F91" s="32">
        <v>2650</v>
      </c>
      <c r="G91" s="32">
        <v>0</v>
      </c>
      <c r="H91" s="32">
        <v>2650</v>
      </c>
      <c r="I91" s="32">
        <v>0</v>
      </c>
      <c r="J91" s="33"/>
    </row>
    <row r="92" spans="1:10" x14ac:dyDescent="0.25">
      <c r="A92" s="36" t="s">
        <v>47</v>
      </c>
      <c r="B92" s="37">
        <f t="shared" ref="B92:I92" si="11">SUM(B89:B91)</f>
        <v>10940.24</v>
      </c>
      <c r="C92" s="38">
        <f t="shared" si="11"/>
        <v>24453.98</v>
      </c>
      <c r="D92" s="38">
        <f t="shared" si="11"/>
        <v>17581.669999999998</v>
      </c>
      <c r="E92" s="38">
        <f t="shared" si="11"/>
        <v>900</v>
      </c>
      <c r="F92" s="38">
        <f t="shared" si="11"/>
        <v>18481.669999999998</v>
      </c>
      <c r="G92" s="38">
        <f t="shared" si="11"/>
        <v>2000</v>
      </c>
      <c r="H92" s="38">
        <f t="shared" si="11"/>
        <v>16481.27</v>
      </c>
      <c r="I92" s="38">
        <f t="shared" si="11"/>
        <v>3000</v>
      </c>
      <c r="J92" s="40">
        <v>0.5</v>
      </c>
    </row>
    <row r="93" spans="1:10" x14ac:dyDescent="0.25">
      <c r="A93" s="36"/>
      <c r="B93" s="37"/>
      <c r="C93" s="38"/>
      <c r="D93" s="38"/>
      <c r="E93" s="38"/>
      <c r="F93" s="38"/>
      <c r="G93" s="38"/>
      <c r="H93" s="38"/>
      <c r="I93" s="38"/>
      <c r="J93" s="40"/>
    </row>
    <row r="94" spans="1:10" x14ac:dyDescent="0.25">
      <c r="A94" s="39" t="s">
        <v>93</v>
      </c>
      <c r="B94" s="37"/>
      <c r="C94" s="38"/>
      <c r="D94" s="32">
        <v>55500</v>
      </c>
      <c r="E94" s="32">
        <v>0</v>
      </c>
      <c r="F94" s="32">
        <v>55500</v>
      </c>
      <c r="G94" s="38"/>
      <c r="H94" s="38"/>
      <c r="I94" s="38"/>
      <c r="J94" s="40"/>
    </row>
    <row r="95" spans="1:10" x14ac:dyDescent="0.25">
      <c r="A95" s="36" t="s">
        <v>94</v>
      </c>
      <c r="B95" s="37"/>
      <c r="C95" s="38"/>
      <c r="D95" s="38">
        <v>55500</v>
      </c>
      <c r="E95" s="38">
        <v>0</v>
      </c>
      <c r="F95" s="38">
        <v>55500</v>
      </c>
      <c r="G95" s="38"/>
      <c r="H95" s="38"/>
      <c r="I95" s="38"/>
      <c r="J95" s="40"/>
    </row>
    <row r="96" spans="1:10" x14ac:dyDescent="0.25">
      <c r="A96" s="36"/>
      <c r="B96" s="37"/>
      <c r="C96" s="38"/>
      <c r="D96" s="38"/>
      <c r="E96" s="38"/>
      <c r="F96" s="38"/>
      <c r="G96" s="38"/>
      <c r="H96" s="38"/>
      <c r="I96" s="38"/>
      <c r="J96" s="40"/>
    </row>
    <row r="97" spans="1:10" x14ac:dyDescent="0.25">
      <c r="A97" s="41" t="s">
        <v>48</v>
      </c>
      <c r="B97" s="42">
        <v>498824</v>
      </c>
      <c r="C97" s="42">
        <v>495225</v>
      </c>
      <c r="D97" s="42">
        <v>533088</v>
      </c>
      <c r="E97" s="42">
        <v>56635</v>
      </c>
      <c r="F97" s="42">
        <v>589723</v>
      </c>
      <c r="G97" s="42">
        <v>476129</v>
      </c>
      <c r="H97" s="42"/>
      <c r="I97" s="42">
        <v>468907</v>
      </c>
      <c r="J97" s="43">
        <v>-1.52E-2</v>
      </c>
    </row>
    <row r="98" spans="1:10" x14ac:dyDescent="0.25">
      <c r="A98" s="36"/>
      <c r="B98" s="37"/>
      <c r="C98" s="38"/>
      <c r="D98" s="38"/>
      <c r="E98" s="38"/>
      <c r="F98" s="38"/>
      <c r="G98" s="38"/>
      <c r="H98" s="38"/>
      <c r="I98" s="38"/>
      <c r="J98" s="40"/>
    </row>
    <row r="99" spans="1:10" x14ac:dyDescent="0.25">
      <c r="A99" s="39" t="s">
        <v>95</v>
      </c>
      <c r="B99" s="37"/>
      <c r="C99" s="38"/>
      <c r="D99" s="38"/>
      <c r="E99" s="38"/>
      <c r="F99" s="38"/>
      <c r="G99" s="47">
        <v>97084</v>
      </c>
      <c r="H99" s="38"/>
      <c r="I99" s="38"/>
      <c r="J99" s="40"/>
    </row>
    <row r="100" spans="1:10" x14ac:dyDescent="0.25">
      <c r="A100" s="39"/>
      <c r="B100" s="37"/>
      <c r="C100" s="38"/>
      <c r="D100" s="38"/>
      <c r="E100" s="38"/>
      <c r="F100" s="38"/>
      <c r="G100" s="38"/>
      <c r="H100" s="38"/>
      <c r="I100" s="38"/>
      <c r="J100" s="40"/>
    </row>
    <row r="101" spans="1:10" x14ac:dyDescent="0.25">
      <c r="A101" s="59" t="s">
        <v>96</v>
      </c>
      <c r="B101" s="60">
        <v>498824</v>
      </c>
      <c r="C101" s="42">
        <v>495225</v>
      </c>
      <c r="D101" s="42">
        <v>533088</v>
      </c>
      <c r="E101" s="42">
        <v>56635</v>
      </c>
      <c r="F101" s="42">
        <v>589723</v>
      </c>
      <c r="G101" s="42">
        <v>573213</v>
      </c>
      <c r="H101" s="42">
        <v>16510</v>
      </c>
      <c r="I101" s="42">
        <v>468907</v>
      </c>
      <c r="J101" s="61">
        <v>-0.182</v>
      </c>
    </row>
    <row r="102" spans="1:10" x14ac:dyDescent="0.25">
      <c r="A102" s="56"/>
      <c r="B102" s="57"/>
      <c r="C102" s="49"/>
      <c r="D102" s="49"/>
      <c r="E102" s="49"/>
      <c r="F102" s="49"/>
      <c r="G102" s="49"/>
      <c r="H102" s="49"/>
      <c r="I102" s="49"/>
      <c r="J102" s="58"/>
    </row>
    <row r="103" spans="1:10" x14ac:dyDescent="0.25">
      <c r="A103" s="62" t="s">
        <v>98</v>
      </c>
      <c r="B103" s="57"/>
      <c r="C103" s="49"/>
      <c r="D103" s="49"/>
      <c r="E103" s="49"/>
      <c r="F103" s="49"/>
      <c r="G103" s="49"/>
      <c r="H103" s="49"/>
      <c r="I103" s="49"/>
      <c r="J103" s="58"/>
    </row>
    <row r="104" spans="1:10" x14ac:dyDescent="0.25">
      <c r="A104" s="56"/>
      <c r="B104" s="57"/>
      <c r="C104" s="49"/>
      <c r="D104" s="49"/>
      <c r="E104" s="49"/>
      <c r="F104" s="49"/>
      <c r="G104" s="49"/>
      <c r="H104" s="49"/>
      <c r="I104" s="49"/>
      <c r="J104" s="58"/>
    </row>
    <row r="105" spans="1:10" x14ac:dyDescent="0.25">
      <c r="A105" s="50" t="s">
        <v>80</v>
      </c>
      <c r="B105" s="51"/>
      <c r="C105" s="49"/>
      <c r="D105" s="49"/>
      <c r="E105" s="49"/>
      <c r="F105" s="49"/>
      <c r="G105" s="49"/>
      <c r="H105" s="49"/>
      <c r="I105" s="49"/>
      <c r="J105" s="58"/>
    </row>
    <row r="106" spans="1:10" x14ac:dyDescent="0.25">
      <c r="A106" s="50" t="s">
        <v>99</v>
      </c>
      <c r="B106" s="51"/>
      <c r="C106" s="49"/>
      <c r="D106" s="49"/>
      <c r="E106" s="49"/>
      <c r="F106" s="49"/>
      <c r="G106" s="49"/>
      <c r="H106" s="49"/>
      <c r="I106" s="49"/>
      <c r="J106" s="58"/>
    </row>
    <row r="107" spans="1:10" x14ac:dyDescent="0.25">
      <c r="A107" s="50" t="s">
        <v>81</v>
      </c>
      <c r="B107" s="51"/>
      <c r="C107" s="50"/>
      <c r="D107" s="50"/>
      <c r="E107" s="50"/>
      <c r="F107" s="50"/>
      <c r="G107" s="50"/>
      <c r="H107" s="50"/>
      <c r="I107" s="44"/>
      <c r="J107" s="44"/>
    </row>
    <row r="108" spans="1:10" x14ac:dyDescent="0.25">
      <c r="A108" s="50" t="s">
        <v>82</v>
      </c>
      <c r="B108" s="51"/>
      <c r="C108" s="50"/>
      <c r="D108" s="50"/>
      <c r="E108" s="50"/>
      <c r="F108" s="50"/>
      <c r="G108" s="50"/>
      <c r="H108" s="50"/>
      <c r="I108" s="44"/>
      <c r="J108" s="44"/>
    </row>
    <row r="109" spans="1:10" x14ac:dyDescent="0.25">
      <c r="A109" s="50" t="s">
        <v>85</v>
      </c>
      <c r="B109" s="51"/>
      <c r="C109" s="50"/>
      <c r="D109" s="50"/>
      <c r="E109" s="50"/>
      <c r="F109" s="50"/>
      <c r="G109" s="50"/>
      <c r="H109" s="50"/>
      <c r="I109" s="44"/>
      <c r="J109" s="44"/>
    </row>
    <row r="110" spans="1:10" x14ac:dyDescent="0.25">
      <c r="A110" s="50" t="s">
        <v>86</v>
      </c>
      <c r="B110" s="51"/>
      <c r="C110" s="50"/>
      <c r="D110" s="50"/>
      <c r="E110" s="50"/>
      <c r="F110" s="50"/>
      <c r="G110" s="50"/>
      <c r="H110" s="50"/>
      <c r="I110" s="44"/>
      <c r="J110" s="44"/>
    </row>
    <row r="111" spans="1:10" x14ac:dyDescent="0.25">
      <c r="A111" s="44"/>
      <c r="B111" s="45"/>
      <c r="C111" s="50"/>
      <c r="D111" s="50"/>
      <c r="E111" s="50"/>
      <c r="F111" s="50"/>
      <c r="G111" s="50"/>
      <c r="H111" s="50"/>
      <c r="I111" s="44"/>
      <c r="J111" s="44"/>
    </row>
    <row r="112" spans="1:10" x14ac:dyDescent="0.25">
      <c r="A112" s="44"/>
      <c r="B112" s="45"/>
      <c r="C112" s="50"/>
      <c r="D112" s="50"/>
      <c r="E112" s="50"/>
      <c r="F112" s="50"/>
      <c r="G112" s="50"/>
      <c r="H112" s="50"/>
      <c r="I112" s="44"/>
      <c r="J112" s="44"/>
    </row>
  </sheetData>
  <phoneticPr fontId="4" type="noConversion"/>
  <printOptions horizontalCentered="1"/>
  <pageMargins left="0.25" right="0.25" top="0.5" bottom="0.5" header="0.5" footer="0.5"/>
  <pageSetup paperSize="5" scale="78" fitToHeight="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0"/>
  <sheetViews>
    <sheetView view="pageBreakPreview" zoomScale="60" zoomScaleNormal="100" workbookViewId="0">
      <selection sqref="A1:IV65536"/>
    </sheetView>
  </sheetViews>
  <sheetFormatPr defaultColWidth="9.109375" defaultRowHeight="13.2" x14ac:dyDescent="0.25"/>
  <cols>
    <col min="1" max="1" width="8.88671875" customWidth="1"/>
    <col min="2" max="2" width="32" customWidth="1"/>
    <col min="3" max="3" width="9.109375" customWidth="1"/>
    <col min="4" max="4" width="9.33203125" customWidth="1"/>
    <col min="5" max="5" width="9" style="2" customWidth="1"/>
    <col min="6" max="6" width="9.33203125" customWidth="1"/>
    <col min="7" max="7" width="10.6640625" customWidth="1"/>
    <col min="8" max="8" width="11.44140625" customWidth="1"/>
    <col min="9" max="9" width="9.6640625" customWidth="1"/>
  </cols>
  <sheetData>
    <row r="1" spans="1:4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x14ac:dyDescent="0.25">
      <c r="A5" s="9"/>
      <c r="B5" s="10"/>
      <c r="C5" s="11"/>
      <c r="D5" s="11"/>
      <c r="E5" s="11"/>
      <c r="F5" s="10"/>
      <c r="G5" s="11"/>
      <c r="H5" s="11"/>
      <c r="I5" s="11"/>
      <c r="J5" s="10"/>
      <c r="K5" s="1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x14ac:dyDescent="0.25">
      <c r="A6" s="9"/>
      <c r="B6" s="10"/>
      <c r="C6" s="11"/>
      <c r="D6" s="11"/>
      <c r="E6" s="11"/>
      <c r="F6" s="10"/>
      <c r="G6" s="11"/>
      <c r="H6" s="11"/>
      <c r="I6" s="11"/>
      <c r="J6" s="10"/>
      <c r="K6" s="11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x14ac:dyDescent="0.25">
      <c r="A7" s="9"/>
      <c r="B7" s="10"/>
      <c r="C7" s="11"/>
      <c r="D7" s="11"/>
      <c r="E7" s="11"/>
      <c r="F7" s="10"/>
      <c r="G7" s="11"/>
      <c r="H7" s="11"/>
      <c r="I7" s="11"/>
      <c r="J7" s="10"/>
      <c r="K7" s="1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x14ac:dyDescent="0.25">
      <c r="A8" s="9"/>
      <c r="B8" s="10"/>
      <c r="C8" s="11"/>
      <c r="D8" s="11"/>
      <c r="E8" s="11"/>
      <c r="F8" s="10"/>
      <c r="G8" s="11"/>
      <c r="H8" s="11"/>
      <c r="I8" s="11"/>
      <c r="J8" s="10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9"/>
      <c r="B9" s="10"/>
      <c r="C9" s="11"/>
      <c r="D9" s="11"/>
      <c r="E9" s="11"/>
      <c r="F9" s="10"/>
      <c r="G9" s="11"/>
      <c r="H9" s="11"/>
      <c r="I9" s="11"/>
      <c r="J9" s="10"/>
      <c r="K9" s="1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x14ac:dyDescent="0.25">
      <c r="A10" s="9"/>
      <c r="B10" s="10"/>
      <c r="C10" s="11"/>
      <c r="D10" s="11"/>
      <c r="E10" s="11"/>
      <c r="F10" s="10"/>
      <c r="G10" s="11"/>
      <c r="H10" s="11"/>
      <c r="I10" s="11"/>
      <c r="J10" s="10"/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x14ac:dyDescent="0.25">
      <c r="A11" s="9"/>
      <c r="B11" s="10"/>
      <c r="C11" s="11"/>
      <c r="D11" s="11"/>
      <c r="E11" s="11"/>
      <c r="F11" s="10"/>
      <c r="G11" s="11"/>
      <c r="H11" s="11"/>
      <c r="I11" s="11"/>
      <c r="J11" s="10"/>
      <c r="K11" s="1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x14ac:dyDescent="0.25">
      <c r="A12" s="9"/>
      <c r="B12" s="10"/>
      <c r="C12" s="11"/>
      <c r="D12" s="11"/>
      <c r="E12" s="11"/>
      <c r="F12" s="10"/>
      <c r="G12" s="11"/>
      <c r="H12" s="11"/>
      <c r="I12" s="11"/>
      <c r="J12" s="10"/>
      <c r="K12" s="1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x14ac:dyDescent="0.25">
      <c r="A13" s="9"/>
      <c r="B13" s="10"/>
      <c r="C13" s="11"/>
      <c r="D13" s="11"/>
      <c r="E13" s="11"/>
      <c r="F13" s="10"/>
      <c r="G13" s="11"/>
      <c r="H13" s="11"/>
      <c r="I13" s="11"/>
      <c r="J13" s="10"/>
      <c r="K13" s="1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x14ac:dyDescent="0.25">
      <c r="A14" s="9"/>
      <c r="B14" s="10"/>
      <c r="C14" s="11"/>
      <c r="D14" s="11"/>
      <c r="E14" s="11"/>
      <c r="F14" s="10"/>
      <c r="G14" s="11"/>
      <c r="H14" s="11"/>
      <c r="I14" s="11"/>
      <c r="J14" s="10"/>
      <c r="K14" s="1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x14ac:dyDescent="0.25">
      <c r="A15" s="12"/>
      <c r="B15" s="13"/>
      <c r="C15" s="14"/>
      <c r="D15" s="14"/>
      <c r="E15" s="14"/>
      <c r="F15" s="15"/>
      <c r="G15" s="14"/>
      <c r="H15" s="14"/>
      <c r="I15" s="14"/>
      <c r="J15" s="15"/>
      <c r="K15" s="1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x14ac:dyDescent="0.25">
      <c r="A16" s="9"/>
      <c r="B16" s="10"/>
      <c r="C16" s="11"/>
      <c r="D16" s="11"/>
      <c r="E16" s="11"/>
      <c r="F16" s="10"/>
      <c r="G16" s="11"/>
      <c r="H16" s="11"/>
      <c r="I16" s="11"/>
      <c r="J16" s="10"/>
      <c r="K16" s="1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x14ac:dyDescent="0.25">
      <c r="A17" s="9"/>
      <c r="B17" s="10"/>
      <c r="C17" s="11"/>
      <c r="D17" s="11"/>
      <c r="E17" s="11"/>
      <c r="F17" s="10"/>
      <c r="G17" s="11"/>
      <c r="H17" s="11"/>
      <c r="I17" s="11"/>
      <c r="J17" s="10"/>
      <c r="K17" s="1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x14ac:dyDescent="0.25">
      <c r="A18" s="9"/>
      <c r="B18" s="10"/>
      <c r="C18" s="11"/>
      <c r="D18" s="11"/>
      <c r="E18" s="11"/>
      <c r="F18" s="10"/>
      <c r="G18" s="11"/>
      <c r="H18" s="11"/>
      <c r="I18" s="11"/>
      <c r="J18" s="10"/>
      <c r="K18" s="1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x14ac:dyDescent="0.25">
      <c r="A19" s="9"/>
      <c r="B19" s="10"/>
      <c r="C19" s="11"/>
      <c r="D19" s="11"/>
      <c r="E19" s="11"/>
      <c r="F19" s="10"/>
      <c r="G19" s="11"/>
      <c r="H19" s="11"/>
      <c r="I19" s="11"/>
      <c r="J19" s="10"/>
      <c r="K19" s="1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x14ac:dyDescent="0.25">
      <c r="A20" s="9"/>
      <c r="B20" s="10"/>
      <c r="C20" s="11"/>
      <c r="D20" s="11"/>
      <c r="E20" s="11"/>
      <c r="F20" s="10"/>
      <c r="G20" s="11"/>
      <c r="H20" s="11"/>
      <c r="I20" s="11"/>
      <c r="J20" s="10"/>
      <c r="K20" s="1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x14ac:dyDescent="0.25">
      <c r="A21" s="9"/>
      <c r="B21" s="10"/>
      <c r="C21" s="11"/>
      <c r="D21" s="11"/>
      <c r="E21" s="11"/>
      <c r="F21" s="10"/>
      <c r="G21" s="11"/>
      <c r="H21" s="11"/>
      <c r="I21" s="11"/>
      <c r="J21" s="10"/>
      <c r="K21" s="1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x14ac:dyDescent="0.25">
      <c r="A22" s="12"/>
      <c r="B22" s="13"/>
      <c r="C22" s="14"/>
      <c r="D22" s="14"/>
      <c r="E22" s="14"/>
      <c r="F22" s="15"/>
      <c r="G22" s="14"/>
      <c r="H22" s="14"/>
      <c r="I22" s="14"/>
      <c r="J22" s="15"/>
      <c r="K22" s="1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x14ac:dyDescent="0.25">
      <c r="A23" s="9"/>
      <c r="B23" s="10"/>
      <c r="C23" s="11"/>
      <c r="D23" s="11"/>
      <c r="E23" s="11"/>
      <c r="F23" s="10"/>
      <c r="G23" s="11"/>
      <c r="H23" s="11"/>
      <c r="I23" s="11"/>
      <c r="J23" s="10"/>
      <c r="K23" s="11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x14ac:dyDescent="0.25">
      <c r="A24" s="9"/>
      <c r="B24" s="10"/>
      <c r="C24" s="11"/>
      <c r="D24" s="11"/>
      <c r="E24" s="11"/>
      <c r="F24" s="10"/>
      <c r="G24" s="11"/>
      <c r="H24" s="11"/>
      <c r="I24" s="11"/>
      <c r="J24" s="10"/>
      <c r="K24" s="1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x14ac:dyDescent="0.25">
      <c r="A25" s="9"/>
      <c r="B25" s="10"/>
      <c r="C25" s="11"/>
      <c r="D25" s="11"/>
      <c r="E25" s="11"/>
      <c r="F25" s="10"/>
      <c r="G25" s="11"/>
      <c r="H25" s="11"/>
      <c r="I25" s="11"/>
      <c r="J25" s="10"/>
      <c r="K25" s="1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x14ac:dyDescent="0.25">
      <c r="A26" s="12"/>
      <c r="B26" s="13"/>
      <c r="C26" s="14"/>
      <c r="D26" s="14"/>
      <c r="E26" s="14"/>
      <c r="F26" s="15"/>
      <c r="G26" s="14"/>
      <c r="H26" s="14"/>
      <c r="I26" s="14"/>
      <c r="J26" s="15"/>
      <c r="K26" s="1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x14ac:dyDescent="0.25">
      <c r="A27" s="9"/>
      <c r="B27" s="10"/>
      <c r="C27" s="11"/>
      <c r="D27" s="11"/>
      <c r="E27" s="11"/>
      <c r="F27" s="10"/>
      <c r="G27" s="11"/>
      <c r="H27" s="11"/>
      <c r="I27" s="11"/>
      <c r="J27" s="10"/>
      <c r="K27" s="1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x14ac:dyDescent="0.25">
      <c r="A28" s="9"/>
      <c r="B28" s="10"/>
      <c r="C28" s="11"/>
      <c r="D28" s="11"/>
      <c r="E28" s="11"/>
      <c r="F28" s="10"/>
      <c r="G28" s="11"/>
      <c r="H28" s="11"/>
      <c r="I28" s="11"/>
      <c r="J28" s="10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x14ac:dyDescent="0.25">
      <c r="A29" s="12"/>
      <c r="B29" s="13"/>
      <c r="C29" s="14"/>
      <c r="D29" s="14"/>
      <c r="E29" s="14"/>
      <c r="F29" s="15"/>
      <c r="G29" s="14"/>
      <c r="H29" s="14"/>
      <c r="I29" s="14"/>
      <c r="J29" s="15"/>
      <c r="K29" s="1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25">
      <c r="A30" s="9"/>
      <c r="B30" s="10"/>
      <c r="C30" s="11"/>
      <c r="D30" s="11"/>
      <c r="E30" s="11"/>
      <c r="F30" s="10"/>
      <c r="G30" s="11"/>
      <c r="H30" s="11"/>
      <c r="I30" s="11"/>
      <c r="J30" s="10"/>
      <c r="K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x14ac:dyDescent="0.25">
      <c r="A31" s="9"/>
      <c r="B31" s="10"/>
      <c r="C31" s="11"/>
      <c r="D31" s="11"/>
      <c r="E31" s="11"/>
      <c r="F31" s="10"/>
      <c r="G31" s="11"/>
      <c r="H31" s="11"/>
      <c r="I31" s="11"/>
      <c r="J31" s="10"/>
      <c r="K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x14ac:dyDescent="0.25">
      <c r="A32" s="9"/>
      <c r="B32" s="10"/>
      <c r="C32" s="11"/>
      <c r="D32" s="11"/>
      <c r="E32" s="11"/>
      <c r="F32" s="10"/>
      <c r="G32" s="11"/>
      <c r="H32" s="11"/>
      <c r="I32" s="11"/>
      <c r="J32" s="10"/>
      <c r="K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x14ac:dyDescent="0.25">
      <c r="A33" s="9"/>
      <c r="B33" s="10"/>
      <c r="C33" s="11"/>
      <c r="D33" s="11"/>
      <c r="E33" s="11"/>
      <c r="F33" s="10"/>
      <c r="G33" s="11"/>
      <c r="H33" s="11"/>
      <c r="I33" s="11"/>
      <c r="J33" s="10"/>
      <c r="K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x14ac:dyDescent="0.25">
      <c r="A34" s="9"/>
      <c r="B34" s="10"/>
      <c r="C34" s="11"/>
      <c r="D34" s="11"/>
      <c r="E34" s="11"/>
      <c r="F34" s="10"/>
      <c r="G34" s="11"/>
      <c r="H34" s="11"/>
      <c r="I34" s="11"/>
      <c r="J34" s="10"/>
      <c r="K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x14ac:dyDescent="0.25">
      <c r="A35" s="9"/>
      <c r="B35" s="10"/>
      <c r="C35" s="11"/>
      <c r="D35" s="11"/>
      <c r="E35" s="11"/>
      <c r="F35" s="10"/>
      <c r="G35" s="11"/>
      <c r="H35" s="11"/>
      <c r="I35" s="11"/>
      <c r="J35" s="10"/>
      <c r="K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x14ac:dyDescent="0.25">
      <c r="A36" s="9"/>
      <c r="B36" s="10"/>
      <c r="C36" s="11"/>
      <c r="D36" s="11"/>
      <c r="E36" s="11"/>
      <c r="F36" s="10"/>
      <c r="G36" s="11"/>
      <c r="H36" s="11"/>
      <c r="I36" s="11"/>
      <c r="J36" s="10"/>
      <c r="K36" s="1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x14ac:dyDescent="0.25">
      <c r="A37" s="9"/>
      <c r="B37" s="10"/>
      <c r="C37" s="11"/>
      <c r="D37" s="11"/>
      <c r="E37" s="11"/>
      <c r="F37" s="10"/>
      <c r="G37" s="11"/>
      <c r="H37" s="11"/>
      <c r="I37" s="11"/>
      <c r="J37" s="10"/>
      <c r="K37" s="1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x14ac:dyDescent="0.25">
      <c r="A38" s="9"/>
      <c r="B38" s="10"/>
      <c r="C38" s="11"/>
      <c r="D38" s="11"/>
      <c r="E38" s="11"/>
      <c r="F38" s="10"/>
      <c r="G38" s="11"/>
      <c r="H38" s="11"/>
      <c r="I38" s="11"/>
      <c r="J38" s="10"/>
      <c r="K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x14ac:dyDescent="0.25">
      <c r="A39" s="9"/>
      <c r="B39" s="10"/>
      <c r="C39" s="11"/>
      <c r="D39" s="11"/>
      <c r="E39" s="11"/>
      <c r="F39" s="10"/>
      <c r="G39" s="11"/>
      <c r="H39" s="11"/>
      <c r="I39" s="11"/>
      <c r="J39" s="10"/>
      <c r="K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x14ac:dyDescent="0.25">
      <c r="A40" s="12"/>
      <c r="B40" s="13"/>
      <c r="C40" s="14"/>
      <c r="D40" s="14"/>
      <c r="E40" s="14"/>
      <c r="F40" s="15"/>
      <c r="G40" s="14"/>
      <c r="H40" s="14"/>
      <c r="I40" s="14"/>
      <c r="J40" s="15"/>
      <c r="K40" s="1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x14ac:dyDescent="0.25">
      <c r="A41" s="9"/>
      <c r="B41" s="10"/>
      <c r="C41" s="11"/>
      <c r="D41" s="11"/>
      <c r="E41" s="11"/>
      <c r="F41" s="10"/>
      <c r="G41" s="11"/>
      <c r="H41" s="11"/>
      <c r="I41" s="11"/>
      <c r="J41" s="10"/>
      <c r="K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x14ac:dyDescent="0.25">
      <c r="A42" s="9"/>
      <c r="B42" s="10"/>
      <c r="C42" s="11"/>
      <c r="D42" s="11"/>
      <c r="E42" s="11"/>
      <c r="F42" s="10"/>
      <c r="G42" s="11"/>
      <c r="H42" s="11"/>
      <c r="I42" s="11"/>
      <c r="J42" s="10"/>
      <c r="K42" s="1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x14ac:dyDescent="0.25">
      <c r="A43" s="9"/>
      <c r="B43" s="10"/>
      <c r="C43" s="11"/>
      <c r="D43" s="11"/>
      <c r="E43" s="11"/>
      <c r="F43" s="10"/>
      <c r="G43" s="11"/>
      <c r="H43" s="11"/>
      <c r="I43" s="11"/>
      <c r="J43" s="10"/>
      <c r="K43" s="1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x14ac:dyDescent="0.25">
      <c r="A44" s="9"/>
      <c r="B44" s="10"/>
      <c r="C44" s="11"/>
      <c r="D44" s="17"/>
      <c r="E44" s="11"/>
      <c r="F44" s="10"/>
      <c r="G44" s="11"/>
      <c r="H44" s="11"/>
      <c r="I44" s="11"/>
      <c r="J44" s="10"/>
      <c r="K44" s="1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x14ac:dyDescent="0.25">
      <c r="A45" s="12"/>
      <c r="B45" s="13"/>
      <c r="C45" s="14"/>
      <c r="D45" s="14"/>
      <c r="E45" s="14"/>
      <c r="F45" s="15"/>
      <c r="G45" s="14"/>
      <c r="H45" s="14"/>
      <c r="I45" s="14"/>
      <c r="J45" s="15"/>
      <c r="K45" s="1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x14ac:dyDescent="0.25">
      <c r="A46" s="9"/>
      <c r="B46" s="10"/>
      <c r="C46" s="11"/>
      <c r="D46" s="11"/>
      <c r="E46" s="11"/>
      <c r="F46" s="10"/>
      <c r="G46" s="11"/>
      <c r="H46" s="11"/>
      <c r="I46" s="11"/>
      <c r="J46" s="10"/>
      <c r="K46" s="1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x14ac:dyDescent="0.25">
      <c r="A47" s="9"/>
      <c r="B47" s="10"/>
      <c r="C47" s="11"/>
      <c r="D47" s="11"/>
      <c r="E47" s="11"/>
      <c r="F47" s="10"/>
      <c r="G47" s="11"/>
      <c r="H47" s="11"/>
      <c r="I47" s="11"/>
      <c r="J47" s="10"/>
      <c r="K47" s="1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x14ac:dyDescent="0.25">
      <c r="A48" s="9"/>
      <c r="B48" s="10"/>
      <c r="C48" s="11"/>
      <c r="D48" s="11"/>
      <c r="E48" s="11"/>
      <c r="F48" s="10"/>
      <c r="G48" s="11"/>
      <c r="H48" s="11"/>
      <c r="I48" s="11"/>
      <c r="J48" s="10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x14ac:dyDescent="0.25">
      <c r="A49" s="9"/>
      <c r="B49" s="10"/>
      <c r="C49" s="11"/>
      <c r="D49" s="11"/>
      <c r="E49" s="11"/>
      <c r="F49" s="10"/>
      <c r="G49" s="11"/>
      <c r="H49" s="11"/>
      <c r="I49" s="11"/>
      <c r="J49" s="10"/>
      <c r="K49" s="1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x14ac:dyDescent="0.25">
      <c r="A50" s="9"/>
      <c r="B50" s="10"/>
      <c r="C50" s="11"/>
      <c r="D50" s="11"/>
      <c r="E50" s="11"/>
      <c r="F50" s="10"/>
      <c r="G50" s="11"/>
      <c r="H50" s="11"/>
      <c r="I50" s="11"/>
      <c r="J50" s="10"/>
      <c r="K50" s="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x14ac:dyDescent="0.25">
      <c r="A51" s="12"/>
      <c r="B51" s="13"/>
      <c r="C51" s="14"/>
      <c r="D51" s="14"/>
      <c r="E51" s="14"/>
      <c r="F51" s="15"/>
      <c r="G51" s="14"/>
      <c r="H51" s="14"/>
      <c r="I51" s="14"/>
      <c r="J51" s="15"/>
      <c r="K51" s="1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x14ac:dyDescent="0.25">
      <c r="A52" s="9"/>
      <c r="B52" s="10"/>
      <c r="C52" s="11"/>
      <c r="D52" s="11"/>
      <c r="E52" s="11"/>
      <c r="F52" s="10"/>
      <c r="G52" s="11"/>
      <c r="H52" s="11"/>
      <c r="I52" s="11"/>
      <c r="J52" s="10"/>
      <c r="K52" s="11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x14ac:dyDescent="0.25">
      <c r="A53" s="9"/>
      <c r="B53" s="10"/>
      <c r="C53" s="11"/>
      <c r="D53" s="11"/>
      <c r="E53" s="11"/>
      <c r="F53" s="10"/>
      <c r="G53" s="11"/>
      <c r="H53" s="11"/>
      <c r="I53" s="11"/>
      <c r="J53" s="10"/>
      <c r="K53" s="11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x14ac:dyDescent="0.25">
      <c r="A54" s="9"/>
      <c r="B54" s="10"/>
      <c r="C54" s="11"/>
      <c r="D54" s="11"/>
      <c r="E54" s="11"/>
      <c r="F54" s="10"/>
      <c r="G54" s="11"/>
      <c r="H54" s="11"/>
      <c r="I54" s="11"/>
      <c r="J54" s="10"/>
      <c r="K54" s="1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x14ac:dyDescent="0.25">
      <c r="A55" s="12"/>
      <c r="B55" s="13"/>
      <c r="C55" s="14"/>
      <c r="D55" s="14"/>
      <c r="E55" s="14"/>
      <c r="F55" s="15"/>
      <c r="G55" s="14"/>
      <c r="H55" s="14"/>
      <c r="I55" s="14"/>
      <c r="J55" s="15"/>
      <c r="K55" s="1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25">
      <c r="A56" s="9"/>
      <c r="B56" s="10"/>
      <c r="C56" s="11"/>
      <c r="D56" s="11"/>
      <c r="E56" s="11"/>
      <c r="F56" s="10"/>
      <c r="G56" s="11"/>
      <c r="H56" s="11"/>
      <c r="I56" s="11"/>
      <c r="J56" s="10"/>
      <c r="K56" s="11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x14ac:dyDescent="0.25">
      <c r="A57" s="18"/>
      <c r="B57" s="19"/>
      <c r="C57" s="20"/>
      <c r="D57" s="20"/>
      <c r="E57" s="20"/>
      <c r="F57" s="15"/>
      <c r="G57" s="20"/>
      <c r="H57" s="20"/>
      <c r="I57" s="20"/>
      <c r="J57" s="15"/>
      <c r="K57" s="2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x14ac:dyDescent="0.25">
      <c r="A58" s="12"/>
      <c r="B58" s="10"/>
      <c r="C58" s="11"/>
      <c r="D58" s="11"/>
      <c r="E58" s="11"/>
      <c r="F58" s="10"/>
      <c r="G58" s="11"/>
      <c r="H58" s="11"/>
      <c r="I58" s="11"/>
      <c r="J58" s="10"/>
      <c r="K58" s="1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25">
      <c r="A59" s="12"/>
      <c r="B59" s="10"/>
      <c r="C59" s="11"/>
      <c r="D59" s="11"/>
      <c r="E59" s="11"/>
      <c r="F59" s="10"/>
      <c r="G59" s="11"/>
      <c r="H59" s="11"/>
      <c r="I59" s="11"/>
      <c r="J59" s="10"/>
      <c r="K59" s="1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25">
      <c r="A60" s="9"/>
      <c r="B60" s="10"/>
      <c r="C60" s="11"/>
      <c r="D60" s="17"/>
      <c r="E60" s="11"/>
      <c r="F60" s="10"/>
      <c r="G60" s="11"/>
      <c r="H60" s="11"/>
      <c r="I60" s="11"/>
      <c r="J60" s="10"/>
      <c r="K60" s="2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25">
      <c r="A61" s="9"/>
      <c r="B61" s="10"/>
      <c r="C61" s="11"/>
      <c r="D61" s="17"/>
      <c r="E61" s="11"/>
      <c r="F61" s="10"/>
      <c r="G61" s="11"/>
      <c r="H61" s="11"/>
      <c r="I61" s="11"/>
      <c r="J61" s="10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25">
      <c r="A62" s="9"/>
      <c r="B62" s="10"/>
      <c r="C62" s="11"/>
      <c r="D62" s="11"/>
      <c r="E62" s="11"/>
      <c r="F62" s="10"/>
      <c r="G62" s="11"/>
      <c r="H62" s="11"/>
      <c r="I62" s="11"/>
      <c r="J62" s="10"/>
      <c r="K62" s="11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25">
      <c r="A63" s="12"/>
      <c r="B63" s="13"/>
      <c r="C63" s="14"/>
      <c r="D63" s="14"/>
      <c r="E63" s="14"/>
      <c r="F63" s="15"/>
      <c r="G63" s="14"/>
      <c r="H63" s="14"/>
      <c r="I63" s="14"/>
      <c r="J63" s="15"/>
      <c r="K63" s="2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25">
      <c r="A64" s="9"/>
      <c r="B64" s="10"/>
      <c r="C64" s="11"/>
      <c r="D64" s="11"/>
      <c r="E64" s="11"/>
      <c r="F64" s="10"/>
      <c r="G64" s="11"/>
      <c r="H64" s="11"/>
      <c r="I64" s="11"/>
      <c r="J64" s="10"/>
      <c r="K64" s="11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25">
      <c r="A65" s="9"/>
      <c r="B65" s="10"/>
      <c r="C65" s="11"/>
      <c r="D65" s="11"/>
      <c r="E65" s="11"/>
      <c r="F65" s="10"/>
      <c r="G65" s="11"/>
      <c r="H65" s="11"/>
      <c r="I65" s="11"/>
      <c r="J65" s="10"/>
      <c r="K65" s="11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25">
      <c r="A66" s="9"/>
      <c r="B66" s="10"/>
      <c r="C66" s="11"/>
      <c r="D66" s="11"/>
      <c r="E66" s="11"/>
      <c r="F66" s="10"/>
      <c r="G66" s="11"/>
      <c r="H66" s="11"/>
      <c r="I66" s="11"/>
      <c r="J66" s="10"/>
      <c r="K66" s="11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25">
      <c r="A67" s="9"/>
      <c r="B67" s="10"/>
      <c r="C67" s="11"/>
      <c r="D67" s="11"/>
      <c r="E67" s="11"/>
      <c r="F67" s="10"/>
      <c r="G67" s="11"/>
      <c r="H67" s="11"/>
      <c r="I67" s="11"/>
      <c r="J67" s="10"/>
      <c r="K67" s="11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25">
      <c r="A68" s="9"/>
      <c r="B68" s="10"/>
      <c r="C68" s="11"/>
      <c r="D68" s="11"/>
      <c r="E68" s="11"/>
      <c r="F68" s="10"/>
      <c r="G68" s="11"/>
      <c r="H68" s="11"/>
      <c r="I68" s="11"/>
      <c r="J68" s="10"/>
      <c r="K68" s="11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25">
      <c r="A69" s="9"/>
      <c r="B69" s="10"/>
      <c r="C69" s="11"/>
      <c r="D69" s="11"/>
      <c r="E69" s="11"/>
      <c r="F69" s="10"/>
      <c r="G69" s="11"/>
      <c r="H69" s="11"/>
      <c r="I69" s="11"/>
      <c r="J69" s="10"/>
      <c r="K69" s="11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25">
      <c r="A70" s="9"/>
      <c r="B70" s="10"/>
      <c r="C70" s="11"/>
      <c r="D70" s="11"/>
      <c r="E70" s="11"/>
      <c r="F70" s="10"/>
      <c r="G70" s="11"/>
      <c r="H70" s="11"/>
      <c r="I70" s="11"/>
      <c r="J70" s="10"/>
      <c r="K70" s="11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25">
      <c r="A71" s="9"/>
      <c r="B71" s="10"/>
      <c r="C71" s="11"/>
      <c r="D71" s="11"/>
      <c r="E71" s="11"/>
      <c r="F71" s="10"/>
      <c r="G71" s="11"/>
      <c r="H71" s="11"/>
      <c r="I71" s="11"/>
      <c r="J71" s="10"/>
      <c r="K71" s="11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25">
      <c r="A72" s="12"/>
      <c r="B72" s="13"/>
      <c r="C72" s="14"/>
      <c r="D72" s="14"/>
      <c r="E72" s="14"/>
      <c r="F72" s="15"/>
      <c r="G72" s="14"/>
      <c r="H72" s="14"/>
      <c r="I72" s="14"/>
      <c r="J72" s="15"/>
      <c r="K72" s="22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x14ac:dyDescent="0.25">
      <c r="A73" s="9"/>
      <c r="B73" s="10"/>
      <c r="C73" s="11"/>
      <c r="D73" s="11"/>
      <c r="E73" s="11"/>
      <c r="F73" s="10"/>
      <c r="G73" s="11"/>
      <c r="H73" s="11"/>
      <c r="I73" s="11"/>
      <c r="J73" s="10"/>
      <c r="K73" s="1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x14ac:dyDescent="0.25">
      <c r="A74" s="9"/>
      <c r="B74" s="10"/>
      <c r="C74" s="11"/>
      <c r="D74" s="11"/>
      <c r="E74" s="11"/>
      <c r="F74" s="10"/>
      <c r="G74" s="11"/>
      <c r="H74" s="11"/>
      <c r="I74" s="11"/>
      <c r="J74" s="10"/>
      <c r="K74" s="1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25">
      <c r="A75" s="9"/>
      <c r="B75" s="10"/>
      <c r="C75" s="11"/>
      <c r="D75" s="11"/>
      <c r="E75" s="11"/>
      <c r="F75" s="10"/>
      <c r="G75" s="11"/>
      <c r="H75" s="11"/>
      <c r="I75" s="11"/>
      <c r="J75" s="10"/>
      <c r="K75" s="11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25">
      <c r="A76" s="9"/>
      <c r="B76" s="10"/>
      <c r="C76" s="11"/>
      <c r="D76" s="11"/>
      <c r="E76" s="11"/>
      <c r="F76" s="10"/>
      <c r="G76" s="11"/>
      <c r="H76" s="11"/>
      <c r="I76" s="11"/>
      <c r="J76" s="10"/>
      <c r="K76" s="11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x14ac:dyDescent="0.25">
      <c r="A77" s="12"/>
      <c r="B77" s="13"/>
      <c r="C77" s="14"/>
      <c r="D77" s="14"/>
      <c r="E77" s="14"/>
      <c r="F77" s="15"/>
      <c r="G77" s="14"/>
      <c r="H77" s="14"/>
      <c r="I77" s="14"/>
      <c r="J77" s="15"/>
      <c r="K77" s="22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x14ac:dyDescent="0.25">
      <c r="A78" s="9"/>
      <c r="B78" s="10"/>
      <c r="C78" s="11"/>
      <c r="D78" s="11"/>
      <c r="E78" s="11"/>
      <c r="F78" s="10"/>
      <c r="G78" s="11"/>
      <c r="H78" s="11"/>
      <c r="I78" s="11"/>
      <c r="J78" s="10"/>
      <c r="K78" s="11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x14ac:dyDescent="0.25">
      <c r="A79" s="9"/>
      <c r="B79" s="10"/>
      <c r="C79" s="11"/>
      <c r="D79" s="11"/>
      <c r="E79" s="11"/>
      <c r="F79" s="10"/>
      <c r="G79" s="11"/>
      <c r="H79" s="11"/>
      <c r="I79" s="11"/>
      <c r="J79" s="10"/>
      <c r="K79" s="11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x14ac:dyDescent="0.25">
      <c r="A80" s="9"/>
      <c r="B80" s="10"/>
      <c r="C80" s="11"/>
      <c r="D80" s="11"/>
      <c r="E80" s="11"/>
      <c r="F80" s="10"/>
      <c r="G80" s="11"/>
      <c r="H80" s="11"/>
      <c r="I80" s="11"/>
      <c r="J80" s="10"/>
      <c r="K80" s="11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x14ac:dyDescent="0.25">
      <c r="A81" s="9"/>
      <c r="B81" s="10"/>
      <c r="C81" s="11"/>
      <c r="D81" s="11"/>
      <c r="E81" s="11"/>
      <c r="F81" s="10"/>
      <c r="G81" s="11"/>
      <c r="H81" s="11"/>
      <c r="I81" s="11"/>
      <c r="J81" s="10"/>
      <c r="K81" s="11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x14ac:dyDescent="0.25">
      <c r="A82" s="9"/>
      <c r="B82" s="10"/>
      <c r="C82" s="11"/>
      <c r="D82" s="11"/>
      <c r="E82" s="11"/>
      <c r="F82" s="10"/>
      <c r="G82" s="11"/>
      <c r="H82" s="11"/>
      <c r="I82" s="11"/>
      <c r="J82" s="10"/>
      <c r="K82" s="11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x14ac:dyDescent="0.25">
      <c r="A83" s="9"/>
      <c r="B83" s="10"/>
      <c r="C83" s="11"/>
      <c r="D83" s="11"/>
      <c r="E83" s="11"/>
      <c r="F83" s="10"/>
      <c r="G83" s="11"/>
      <c r="H83" s="11"/>
      <c r="I83" s="11"/>
      <c r="J83" s="10"/>
      <c r="K83" s="11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x14ac:dyDescent="0.25">
      <c r="A84" s="9"/>
      <c r="B84" s="10"/>
      <c r="C84" s="11"/>
      <c r="D84" s="11"/>
      <c r="E84" s="11"/>
      <c r="F84" s="10"/>
      <c r="G84" s="11"/>
      <c r="H84" s="11"/>
      <c r="I84" s="11"/>
      <c r="J84" s="10"/>
      <c r="K84" s="11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x14ac:dyDescent="0.25">
      <c r="A85" s="12"/>
      <c r="B85" s="13"/>
      <c r="C85" s="14"/>
      <c r="D85" s="14"/>
      <c r="E85" s="14"/>
      <c r="F85" s="15"/>
      <c r="G85" s="14"/>
      <c r="H85" s="14"/>
      <c r="I85" s="14"/>
      <c r="J85" s="15"/>
      <c r="K85" s="22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x14ac:dyDescent="0.25">
      <c r="A86" s="9"/>
      <c r="B86" s="10"/>
      <c r="C86" s="11"/>
      <c r="D86" s="11"/>
      <c r="E86" s="11"/>
      <c r="F86" s="10"/>
      <c r="G86" s="11"/>
      <c r="H86" s="11"/>
      <c r="I86" s="11"/>
      <c r="J86" s="10"/>
      <c r="K86" s="11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x14ac:dyDescent="0.25">
      <c r="A87" s="9"/>
      <c r="B87" s="10"/>
      <c r="C87" s="11"/>
      <c r="D87" s="11"/>
      <c r="E87" s="11"/>
      <c r="F87" s="10"/>
      <c r="G87" s="11"/>
      <c r="H87" s="11"/>
      <c r="I87" s="11"/>
      <c r="J87" s="10"/>
      <c r="K87" s="11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x14ac:dyDescent="0.25">
      <c r="A88" s="9"/>
      <c r="B88" s="10"/>
      <c r="C88" s="11"/>
      <c r="D88" s="11"/>
      <c r="E88" s="11"/>
      <c r="F88" s="10"/>
      <c r="G88" s="11"/>
      <c r="H88" s="11"/>
      <c r="I88" s="11"/>
      <c r="J88" s="10"/>
      <c r="K88" s="11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x14ac:dyDescent="0.25">
      <c r="A89" s="9"/>
      <c r="B89" s="10"/>
      <c r="C89" s="11"/>
      <c r="D89" s="11"/>
      <c r="E89" s="11"/>
      <c r="F89" s="10"/>
      <c r="G89" s="11"/>
      <c r="H89" s="11"/>
      <c r="I89" s="11"/>
      <c r="J89" s="10"/>
      <c r="K89" s="11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x14ac:dyDescent="0.25">
      <c r="A90" s="9"/>
      <c r="B90" s="10"/>
      <c r="C90" s="11"/>
      <c r="D90" s="11"/>
      <c r="E90" s="11"/>
      <c r="F90" s="10"/>
      <c r="G90" s="11"/>
      <c r="H90" s="11"/>
      <c r="I90" s="11"/>
      <c r="J90" s="10"/>
      <c r="K90" s="11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x14ac:dyDescent="0.25">
      <c r="A91" s="12"/>
      <c r="B91" s="13"/>
      <c r="C91" s="23"/>
      <c r="D91" s="23"/>
      <c r="E91" s="23"/>
      <c r="F91" s="15"/>
      <c r="G91" s="23"/>
      <c r="H91" s="23"/>
      <c r="I91" s="23"/>
      <c r="J91" s="15"/>
      <c r="K91" s="2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x14ac:dyDescent="0.25">
      <c r="A92" s="9"/>
      <c r="B92" s="10"/>
      <c r="C92" s="11"/>
      <c r="D92" s="11"/>
      <c r="E92" s="11"/>
      <c r="F92" s="10"/>
      <c r="G92" s="11"/>
      <c r="H92" s="11"/>
      <c r="I92" s="11"/>
      <c r="J92" s="10"/>
      <c r="K92" s="11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x14ac:dyDescent="0.25">
      <c r="A93" s="9"/>
      <c r="B93" s="10"/>
      <c r="C93" s="11"/>
      <c r="D93" s="11"/>
      <c r="E93" s="11"/>
      <c r="F93" s="10"/>
      <c r="G93" s="11"/>
      <c r="H93" s="11"/>
      <c r="I93" s="11"/>
      <c r="J93" s="10"/>
      <c r="K93" s="11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x14ac:dyDescent="0.25">
      <c r="A94" s="9"/>
      <c r="B94" s="10"/>
      <c r="C94" s="11"/>
      <c r="D94" s="11"/>
      <c r="E94" s="11"/>
      <c r="F94" s="10"/>
      <c r="G94" s="11"/>
      <c r="H94" s="11"/>
      <c r="I94" s="11"/>
      <c r="J94" s="10"/>
      <c r="K94" s="11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x14ac:dyDescent="0.25">
      <c r="A95" s="12"/>
      <c r="B95" s="13"/>
      <c r="C95" s="14"/>
      <c r="D95" s="14"/>
      <c r="E95" s="14"/>
      <c r="F95" s="15"/>
      <c r="G95" s="14"/>
      <c r="H95" s="14"/>
      <c r="I95" s="14"/>
      <c r="J95" s="15"/>
      <c r="K95" s="22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x14ac:dyDescent="0.25">
      <c r="A96" s="9"/>
      <c r="B96" s="10"/>
      <c r="C96" s="11"/>
      <c r="D96" s="11"/>
      <c r="E96" s="11"/>
      <c r="F96" s="10"/>
      <c r="G96" s="11"/>
      <c r="H96" s="11"/>
      <c r="I96" s="11"/>
      <c r="J96" s="10"/>
      <c r="K96" s="11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x14ac:dyDescent="0.25">
      <c r="A97" s="18"/>
      <c r="B97" s="19"/>
      <c r="C97" s="20"/>
      <c r="D97" s="20"/>
      <c r="E97" s="20"/>
      <c r="F97" s="19"/>
      <c r="G97" s="20"/>
      <c r="H97" s="20"/>
      <c r="I97" s="20"/>
      <c r="J97" s="19"/>
      <c r="K97" s="21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x14ac:dyDescent="0.25">
      <c r="A99" s="9"/>
      <c r="B99" s="10"/>
      <c r="C99" s="11"/>
      <c r="D99" s="11"/>
      <c r="E99" s="11"/>
      <c r="F99" s="10"/>
      <c r="G99" s="11"/>
      <c r="H99" s="11"/>
      <c r="I99" s="11"/>
      <c r="J99" s="10"/>
      <c r="K99" s="11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x14ac:dyDescent="0.25">
      <c r="A100" s="9"/>
      <c r="B100" s="10"/>
      <c r="C100" s="11"/>
      <c r="D100" s="11"/>
      <c r="E100" s="11"/>
      <c r="F100" s="10"/>
      <c r="G100" s="11"/>
      <c r="H100" s="11"/>
      <c r="I100" s="11"/>
      <c r="J100" s="10"/>
      <c r="K100" s="11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x14ac:dyDescent="0.25">
      <c r="A101" s="9"/>
      <c r="B101" s="10"/>
      <c r="C101" s="11"/>
      <c r="D101" s="11"/>
      <c r="E101" s="11"/>
      <c r="F101" s="10"/>
      <c r="G101" s="11"/>
      <c r="H101" s="11"/>
      <c r="I101" s="11"/>
      <c r="J101" s="10"/>
      <c r="K101" s="11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x14ac:dyDescent="0.25">
      <c r="A102" s="18"/>
      <c r="B102" s="19"/>
      <c r="C102" s="20"/>
      <c r="D102" s="20"/>
      <c r="E102" s="20"/>
      <c r="F102" s="15"/>
      <c r="G102" s="20"/>
      <c r="H102" s="20"/>
      <c r="I102" s="20"/>
      <c r="J102" s="15"/>
      <c r="K102" s="21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x14ac:dyDescent="0.25">
      <c r="A105" s="25"/>
      <c r="B105" s="25"/>
      <c r="C105" s="25"/>
      <c r="D105" s="25"/>
      <c r="E105" s="25"/>
      <c r="F105" s="25"/>
      <c r="G105" s="25"/>
      <c r="H105" s="25"/>
      <c r="I105" s="5"/>
      <c r="J105" s="5"/>
      <c r="K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x14ac:dyDescent="0.25">
      <c r="A108" s="5"/>
      <c r="B108" s="5"/>
      <c r="C108" s="5"/>
      <c r="D108" s="5"/>
      <c r="E108" s="26"/>
      <c r="F108" s="26"/>
      <c r="G108" s="26"/>
      <c r="H108" s="26"/>
      <c r="I108" s="5"/>
      <c r="J108" s="5"/>
      <c r="K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x14ac:dyDescent="0.25">
      <c r="A109" s="25"/>
      <c r="B109" s="25"/>
      <c r="C109" s="25"/>
      <c r="D109" s="5"/>
      <c r="E109" s="27"/>
      <c r="F109" s="27"/>
      <c r="G109" s="27"/>
      <c r="H109" s="27"/>
      <c r="I109" s="27"/>
      <c r="J109" s="27"/>
      <c r="K109" s="27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x14ac:dyDescent="0.25">
      <c r="A112" s="26"/>
      <c r="B112" s="26"/>
      <c r="C112" s="2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</sheetData>
  <phoneticPr fontId="4" type="noConversion"/>
  <pageMargins left="0.25" right="0.2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zoomScale="80" zoomScaleNormal="80" workbookViewId="0">
      <selection activeCell="N35" sqref="N35"/>
    </sheetView>
  </sheetViews>
  <sheetFormatPr defaultColWidth="9.109375" defaultRowHeight="10.199999999999999" x14ac:dyDescent="0.2"/>
  <cols>
    <col min="1" max="1" width="39.44140625" style="67" customWidth="1"/>
    <col min="2" max="3" width="9" style="68" customWidth="1"/>
    <col min="4" max="4" width="9.33203125" style="68" customWidth="1"/>
    <col min="5" max="5" width="12.77734375" style="68" customWidth="1"/>
    <col min="6" max="6" width="12" style="68" customWidth="1"/>
    <col min="7" max="7" width="8.6640625" style="68" customWidth="1"/>
    <col min="8" max="8" width="10.33203125" style="68" customWidth="1"/>
    <col min="9" max="9" width="9" style="68" customWidth="1"/>
    <col min="10" max="10" width="8.88671875" style="68" bestFit="1" customWidth="1"/>
    <col min="11" max="16384" width="9.109375" style="67"/>
  </cols>
  <sheetData>
    <row r="1" spans="1:10" ht="42" customHeight="1" x14ac:dyDescent="0.25">
      <c r="A1" s="91" t="s">
        <v>89</v>
      </c>
      <c r="B1" s="69" t="s">
        <v>119</v>
      </c>
      <c r="C1" s="69" t="s">
        <v>130</v>
      </c>
      <c r="D1" s="69" t="s">
        <v>131</v>
      </c>
      <c r="E1" s="69" t="s">
        <v>125</v>
      </c>
      <c r="F1" s="69" t="s">
        <v>132</v>
      </c>
      <c r="G1" s="69" t="s">
        <v>120</v>
      </c>
      <c r="H1" s="69" t="s">
        <v>133</v>
      </c>
      <c r="I1" s="69" t="s">
        <v>134</v>
      </c>
      <c r="J1" s="69" t="s">
        <v>4</v>
      </c>
    </row>
    <row r="2" spans="1:10" x14ac:dyDescent="0.2">
      <c r="A2" s="64" t="s">
        <v>34</v>
      </c>
      <c r="B2" s="65">
        <v>329067</v>
      </c>
      <c r="C2" s="65">
        <v>331170</v>
      </c>
      <c r="D2" s="65">
        <v>434478</v>
      </c>
      <c r="E2" s="65">
        <v>0</v>
      </c>
      <c r="F2" s="65">
        <v>434478</v>
      </c>
      <c r="G2" s="65">
        <v>434478</v>
      </c>
      <c r="H2" s="65">
        <v>0</v>
      </c>
      <c r="I2" s="65">
        <v>436946</v>
      </c>
      <c r="J2" s="75"/>
    </row>
    <row r="3" spans="1:10" x14ac:dyDescent="0.2">
      <c r="A3" s="64" t="s">
        <v>65</v>
      </c>
      <c r="B3" s="65">
        <v>21503</v>
      </c>
      <c r="C3" s="65">
        <v>21258</v>
      </c>
      <c r="D3" s="65">
        <v>12586</v>
      </c>
      <c r="E3" s="65">
        <v>11322</v>
      </c>
      <c r="F3" s="65">
        <v>23908</v>
      </c>
      <c r="G3" s="65">
        <v>21000</v>
      </c>
      <c r="H3" s="65">
        <v>2908</v>
      </c>
      <c r="I3" s="65">
        <v>21000</v>
      </c>
      <c r="J3" s="75"/>
    </row>
    <row r="4" spans="1:10" x14ac:dyDescent="0.2">
      <c r="A4" s="64" t="s">
        <v>35</v>
      </c>
      <c r="B4" s="65">
        <v>4149</v>
      </c>
      <c r="C4" s="65">
        <v>1749</v>
      </c>
      <c r="D4" s="65">
        <v>3222</v>
      </c>
      <c r="E4" s="65">
        <v>0</v>
      </c>
      <c r="F4" s="65">
        <v>3222</v>
      </c>
      <c r="G4" s="65">
        <v>1750</v>
      </c>
      <c r="H4" s="65">
        <v>1472</v>
      </c>
      <c r="I4" s="65">
        <v>2100</v>
      </c>
      <c r="J4" s="77"/>
    </row>
    <row r="5" spans="1:10" x14ac:dyDescent="0.2">
      <c r="A5" s="76" t="s">
        <v>121</v>
      </c>
      <c r="B5" s="65">
        <v>540</v>
      </c>
      <c r="C5" s="65">
        <v>7349</v>
      </c>
      <c r="D5" s="65">
        <v>1875</v>
      </c>
      <c r="E5" s="65">
        <v>0</v>
      </c>
      <c r="F5" s="65">
        <v>1875</v>
      </c>
      <c r="G5" s="65">
        <v>0</v>
      </c>
      <c r="H5" s="65">
        <v>1875</v>
      </c>
      <c r="I5" s="65">
        <v>0</v>
      </c>
      <c r="J5" s="77"/>
    </row>
    <row r="6" spans="1:10" x14ac:dyDescent="0.2">
      <c r="A6" s="78" t="s">
        <v>36</v>
      </c>
      <c r="B6" s="63">
        <f t="shared" ref="B6" si="0">SUM(B2:B5)</f>
        <v>355259</v>
      </c>
      <c r="C6" s="63">
        <f t="shared" ref="C6:I6" si="1">SUM(C2:C5)</f>
        <v>361526</v>
      </c>
      <c r="D6" s="63">
        <f t="shared" si="1"/>
        <v>452161</v>
      </c>
      <c r="E6" s="63">
        <f t="shared" si="1"/>
        <v>11322</v>
      </c>
      <c r="F6" s="63">
        <f t="shared" si="1"/>
        <v>463483</v>
      </c>
      <c r="G6" s="63">
        <f t="shared" ref="G6" si="2">SUM(G2:G5)</f>
        <v>457228</v>
      </c>
      <c r="H6" s="63">
        <f>SUM(H2:H5)</f>
        <v>6255</v>
      </c>
      <c r="I6" s="63">
        <f t="shared" si="1"/>
        <v>460046</v>
      </c>
      <c r="J6" s="75">
        <f>(I6-G6)/ABS(G6)</f>
        <v>6.1632270989528202E-3</v>
      </c>
    </row>
    <row r="7" spans="1:10" x14ac:dyDescent="0.2">
      <c r="A7" s="78"/>
      <c r="B7" s="63"/>
      <c r="C7" s="63"/>
      <c r="D7" s="63"/>
      <c r="E7" s="63"/>
      <c r="F7" s="63"/>
      <c r="G7" s="63"/>
      <c r="H7" s="63"/>
      <c r="I7" s="63"/>
      <c r="J7" s="75"/>
    </row>
    <row r="8" spans="1:10" x14ac:dyDescent="0.2">
      <c r="A8" s="76" t="s">
        <v>37</v>
      </c>
      <c r="B8" s="65">
        <v>9697</v>
      </c>
      <c r="C8" s="65">
        <v>9698</v>
      </c>
      <c r="D8" s="65">
        <v>1454</v>
      </c>
      <c r="E8" s="65">
        <v>8244</v>
      </c>
      <c r="F8" s="65">
        <v>9698</v>
      </c>
      <c r="G8" s="65">
        <v>9698</v>
      </c>
      <c r="H8" s="65">
        <v>0</v>
      </c>
      <c r="I8" s="65">
        <v>9698</v>
      </c>
      <c r="J8" s="77"/>
    </row>
    <row r="9" spans="1:10" x14ac:dyDescent="0.2">
      <c r="A9" s="76" t="s">
        <v>141</v>
      </c>
      <c r="B9" s="65">
        <v>6199</v>
      </c>
      <c r="C9" s="65">
        <v>5961</v>
      </c>
      <c r="D9" s="65">
        <v>6366</v>
      </c>
      <c r="E9" s="65">
        <v>0</v>
      </c>
      <c r="F9" s="65">
        <v>6366</v>
      </c>
      <c r="G9" s="65">
        <v>5900</v>
      </c>
      <c r="H9" s="65">
        <v>466</v>
      </c>
      <c r="I9" s="65">
        <v>6366</v>
      </c>
      <c r="J9" s="77"/>
    </row>
    <row r="10" spans="1:10" x14ac:dyDescent="0.2">
      <c r="A10" s="64" t="s">
        <v>39</v>
      </c>
      <c r="B10" s="65">
        <v>99456</v>
      </c>
      <c r="C10" s="65">
        <v>103450</v>
      </c>
      <c r="D10" s="65">
        <v>77587</v>
      </c>
      <c r="E10" s="65">
        <v>25863</v>
      </c>
      <c r="F10" s="65">
        <v>103450</v>
      </c>
      <c r="G10" s="65">
        <v>103450</v>
      </c>
      <c r="H10" s="65">
        <v>0</v>
      </c>
      <c r="I10" s="65">
        <v>103450</v>
      </c>
      <c r="J10" s="77"/>
    </row>
    <row r="11" spans="1:10" x14ac:dyDescent="0.2">
      <c r="A11" s="64" t="s">
        <v>40</v>
      </c>
      <c r="B11" s="65">
        <v>18</v>
      </c>
      <c r="C11" s="65">
        <v>33</v>
      </c>
      <c r="D11" s="65">
        <v>40</v>
      </c>
      <c r="E11" s="65">
        <v>0</v>
      </c>
      <c r="F11" s="65">
        <v>40</v>
      </c>
      <c r="G11" s="65">
        <v>0</v>
      </c>
      <c r="H11" s="65">
        <v>40</v>
      </c>
      <c r="I11" s="65">
        <v>40</v>
      </c>
      <c r="J11" s="77"/>
    </row>
    <row r="12" spans="1:10" x14ac:dyDescent="0.2">
      <c r="A12" s="64" t="s">
        <v>64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77"/>
    </row>
    <row r="13" spans="1:10" x14ac:dyDescent="0.2">
      <c r="A13" s="64" t="s">
        <v>55</v>
      </c>
      <c r="B13" s="65">
        <v>896</v>
      </c>
      <c r="C13" s="65">
        <v>523</v>
      </c>
      <c r="D13" s="65">
        <v>278</v>
      </c>
      <c r="E13" s="65">
        <v>0</v>
      </c>
      <c r="F13" s="65">
        <v>278</v>
      </c>
      <c r="G13" s="65">
        <v>400</v>
      </c>
      <c r="H13" s="65">
        <v>-122</v>
      </c>
      <c r="I13" s="65">
        <v>300</v>
      </c>
      <c r="J13" s="77"/>
    </row>
    <row r="14" spans="1:10" x14ac:dyDescent="0.2">
      <c r="A14" s="78" t="s">
        <v>41</v>
      </c>
      <c r="B14" s="63">
        <f t="shared" ref="B14" si="3">SUM(B8:B13)</f>
        <v>116266</v>
      </c>
      <c r="C14" s="63">
        <f t="shared" ref="C14:I14" si="4">SUM(C8:C13)</f>
        <v>119665</v>
      </c>
      <c r="D14" s="63">
        <f t="shared" si="4"/>
        <v>85725</v>
      </c>
      <c r="E14" s="63">
        <f t="shared" si="4"/>
        <v>34107</v>
      </c>
      <c r="F14" s="63">
        <f t="shared" si="4"/>
        <v>119832</v>
      </c>
      <c r="G14" s="63">
        <f t="shared" ref="G14" si="5">SUM(G8:G13)</f>
        <v>119448</v>
      </c>
      <c r="H14" s="63">
        <f t="shared" si="4"/>
        <v>384</v>
      </c>
      <c r="I14" s="63">
        <f t="shared" si="4"/>
        <v>119854</v>
      </c>
      <c r="J14" s="75">
        <f>(I14-G14)/ABS(G14)</f>
        <v>3.3989685888420064E-3</v>
      </c>
    </row>
    <row r="15" spans="1:10" x14ac:dyDescent="0.2">
      <c r="A15" s="78"/>
      <c r="B15" s="63"/>
      <c r="C15" s="63"/>
      <c r="D15" s="63"/>
      <c r="E15" s="63"/>
      <c r="F15" s="63"/>
      <c r="G15" s="63"/>
      <c r="H15" s="63"/>
      <c r="I15" s="63"/>
      <c r="J15" s="75"/>
    </row>
    <row r="16" spans="1:10" x14ac:dyDescent="0.2">
      <c r="A16" s="64" t="s">
        <v>42</v>
      </c>
      <c r="B16" s="65">
        <v>3131</v>
      </c>
      <c r="C16" s="65">
        <v>2901</v>
      </c>
      <c r="D16" s="65">
        <v>2970</v>
      </c>
      <c r="E16" s="65">
        <v>20</v>
      </c>
      <c r="F16" s="65">
        <v>2990</v>
      </c>
      <c r="G16" s="65">
        <v>3100</v>
      </c>
      <c r="H16" s="65">
        <v>-110</v>
      </c>
      <c r="I16" s="65">
        <v>3100</v>
      </c>
      <c r="J16" s="77"/>
    </row>
    <row r="17" spans="1:10" x14ac:dyDescent="0.2">
      <c r="A17" s="64" t="s">
        <v>56</v>
      </c>
      <c r="B17" s="65">
        <v>13</v>
      </c>
      <c r="C17" s="65">
        <v>172</v>
      </c>
      <c r="D17" s="65">
        <v>197</v>
      </c>
      <c r="E17" s="65">
        <v>0</v>
      </c>
      <c r="F17" s="65">
        <v>197</v>
      </c>
      <c r="G17" s="65">
        <v>170</v>
      </c>
      <c r="H17" s="65">
        <v>27</v>
      </c>
      <c r="I17" s="65">
        <v>200</v>
      </c>
      <c r="J17" s="77"/>
    </row>
    <row r="18" spans="1:10" x14ac:dyDescent="0.2">
      <c r="A18" s="76" t="s">
        <v>142</v>
      </c>
      <c r="B18" s="65">
        <v>14341</v>
      </c>
      <c r="C18" s="65">
        <v>16134</v>
      </c>
      <c r="D18" s="65">
        <v>12192</v>
      </c>
      <c r="E18" s="65">
        <v>0</v>
      </c>
      <c r="F18" s="65">
        <v>12192</v>
      </c>
      <c r="G18" s="65">
        <v>1000</v>
      </c>
      <c r="H18" s="65">
        <v>11192</v>
      </c>
      <c r="I18" s="65">
        <v>1000</v>
      </c>
      <c r="J18" s="77"/>
    </row>
    <row r="19" spans="1:10" x14ac:dyDescent="0.2">
      <c r="A19" s="78" t="s">
        <v>43</v>
      </c>
      <c r="B19" s="63">
        <f t="shared" ref="B19" si="6">SUM(B16:B18)</f>
        <v>17485</v>
      </c>
      <c r="C19" s="63">
        <f t="shared" ref="C19:I19" si="7">SUM(C16:C18)</f>
        <v>19207</v>
      </c>
      <c r="D19" s="63">
        <f t="shared" si="7"/>
        <v>15359</v>
      </c>
      <c r="E19" s="63">
        <f t="shared" si="7"/>
        <v>20</v>
      </c>
      <c r="F19" s="63">
        <f t="shared" si="7"/>
        <v>15379</v>
      </c>
      <c r="G19" s="63">
        <f t="shared" ref="G19" si="8">SUM(G16:G18)</f>
        <v>4270</v>
      </c>
      <c r="H19" s="63">
        <f t="shared" si="7"/>
        <v>11109</v>
      </c>
      <c r="I19" s="63">
        <f t="shared" si="7"/>
        <v>4300</v>
      </c>
      <c r="J19" s="75">
        <f>(I19-G19)/ABS(G19)</f>
        <v>7.0257611241217799E-3</v>
      </c>
    </row>
    <row r="20" spans="1:10" x14ac:dyDescent="0.2">
      <c r="A20" s="78"/>
      <c r="B20" s="63"/>
      <c r="C20" s="63"/>
      <c r="D20" s="63"/>
      <c r="E20" s="63"/>
      <c r="F20" s="63"/>
      <c r="G20" s="63"/>
      <c r="H20" s="63"/>
      <c r="I20" s="63"/>
      <c r="J20" s="75"/>
    </row>
    <row r="21" spans="1:10" x14ac:dyDescent="0.2">
      <c r="A21" s="64" t="s">
        <v>57</v>
      </c>
      <c r="B21" s="65">
        <v>1500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77"/>
    </row>
    <row r="22" spans="1:10" x14ac:dyDescent="0.2">
      <c r="A22" s="64" t="s">
        <v>61</v>
      </c>
      <c r="B22" s="65">
        <v>450</v>
      </c>
      <c r="C22" s="65">
        <v>900</v>
      </c>
      <c r="D22" s="65">
        <v>510</v>
      </c>
      <c r="E22" s="65">
        <v>160</v>
      </c>
      <c r="F22" s="65">
        <v>670</v>
      </c>
      <c r="G22" s="65">
        <v>500</v>
      </c>
      <c r="H22" s="65">
        <v>170</v>
      </c>
      <c r="I22" s="65">
        <v>600</v>
      </c>
      <c r="J22" s="77"/>
    </row>
    <row r="23" spans="1:10" x14ac:dyDescent="0.2">
      <c r="A23" s="64" t="s">
        <v>58</v>
      </c>
      <c r="B23" s="65">
        <v>800</v>
      </c>
      <c r="C23" s="65">
        <v>350</v>
      </c>
      <c r="D23" s="65">
        <v>150</v>
      </c>
      <c r="E23" s="65">
        <v>200</v>
      </c>
      <c r="F23" s="65">
        <v>350</v>
      </c>
      <c r="G23" s="65">
        <v>350</v>
      </c>
      <c r="H23" s="65">
        <v>0</v>
      </c>
      <c r="I23" s="65">
        <v>350</v>
      </c>
      <c r="J23" s="77"/>
    </row>
    <row r="24" spans="1:10" x14ac:dyDescent="0.2">
      <c r="A24" s="64" t="s">
        <v>59</v>
      </c>
      <c r="B24" s="65">
        <v>438</v>
      </c>
      <c r="C24" s="65">
        <v>2301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77"/>
    </row>
    <row r="25" spans="1:10" x14ac:dyDescent="0.2">
      <c r="A25" s="64" t="s">
        <v>60</v>
      </c>
      <c r="B25" s="65">
        <v>0</v>
      </c>
      <c r="C25" s="65">
        <v>50</v>
      </c>
      <c r="D25" s="65">
        <v>100</v>
      </c>
      <c r="E25" s="65">
        <v>0</v>
      </c>
      <c r="F25" s="65">
        <v>100</v>
      </c>
      <c r="G25" s="65">
        <v>100</v>
      </c>
      <c r="H25" s="65">
        <v>0</v>
      </c>
      <c r="I25" s="65">
        <v>100</v>
      </c>
      <c r="J25" s="77"/>
    </row>
    <row r="26" spans="1:10" x14ac:dyDescent="0.2">
      <c r="A26" s="78" t="s">
        <v>44</v>
      </c>
      <c r="B26" s="63">
        <f t="shared" ref="B26" si="9">SUM(B21:B25)</f>
        <v>3188</v>
      </c>
      <c r="C26" s="63">
        <f t="shared" ref="C26:H26" si="10">SUM(C21:C25)</f>
        <v>3601</v>
      </c>
      <c r="D26" s="63">
        <f t="shared" si="10"/>
        <v>760</v>
      </c>
      <c r="E26" s="63">
        <f t="shared" si="10"/>
        <v>360</v>
      </c>
      <c r="F26" s="63">
        <f t="shared" si="10"/>
        <v>1120</v>
      </c>
      <c r="G26" s="63">
        <f>SUM(G21:G25)</f>
        <v>950</v>
      </c>
      <c r="H26" s="63">
        <f t="shared" si="10"/>
        <v>170</v>
      </c>
      <c r="I26" s="63">
        <f>SUM(I21:I25)</f>
        <v>1050</v>
      </c>
      <c r="J26" s="75">
        <f>(I26-G26)/ABS(G26)</f>
        <v>0.10526315789473684</v>
      </c>
    </row>
    <row r="27" spans="1:10" x14ac:dyDescent="0.2">
      <c r="A27" s="78"/>
      <c r="B27" s="63"/>
      <c r="C27" s="63"/>
      <c r="D27" s="63"/>
      <c r="E27" s="63"/>
      <c r="F27" s="63"/>
      <c r="G27" s="63"/>
      <c r="H27" s="63"/>
      <c r="I27" s="63"/>
      <c r="J27" s="75"/>
    </row>
    <row r="28" spans="1:10" x14ac:dyDescent="0.2">
      <c r="A28" s="79" t="s">
        <v>45</v>
      </c>
      <c r="B28" s="65">
        <v>856</v>
      </c>
      <c r="C28" s="65">
        <v>777</v>
      </c>
      <c r="D28" s="65">
        <v>793</v>
      </c>
      <c r="E28" s="65">
        <v>155</v>
      </c>
      <c r="F28" s="65">
        <v>948</v>
      </c>
      <c r="G28" s="65">
        <v>850</v>
      </c>
      <c r="H28" s="65">
        <v>98</v>
      </c>
      <c r="I28" s="65">
        <v>1000</v>
      </c>
      <c r="J28" s="75"/>
    </row>
    <row r="29" spans="1:10" x14ac:dyDescent="0.2">
      <c r="A29" s="64" t="s">
        <v>100</v>
      </c>
      <c r="B29" s="65">
        <v>271</v>
      </c>
      <c r="C29" s="65">
        <v>0</v>
      </c>
      <c r="D29" s="65">
        <v>2099</v>
      </c>
      <c r="E29" s="65">
        <v>0</v>
      </c>
      <c r="F29" s="65">
        <v>2099</v>
      </c>
      <c r="G29" s="65">
        <v>0</v>
      </c>
      <c r="H29" s="65">
        <v>2099</v>
      </c>
      <c r="I29" s="65">
        <v>0</v>
      </c>
      <c r="J29" s="77"/>
    </row>
    <row r="30" spans="1:10" x14ac:dyDescent="0.2">
      <c r="A30" s="76" t="s">
        <v>115</v>
      </c>
      <c r="B30" s="65">
        <v>100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77"/>
    </row>
    <row r="31" spans="1:10" x14ac:dyDescent="0.2">
      <c r="A31" s="64" t="s">
        <v>50</v>
      </c>
      <c r="B31" s="65">
        <v>11382</v>
      </c>
      <c r="C31" s="65">
        <v>4819</v>
      </c>
      <c r="D31" s="65">
        <v>2259</v>
      </c>
      <c r="E31" s="65">
        <v>0</v>
      </c>
      <c r="F31" s="65">
        <v>2259</v>
      </c>
      <c r="G31" s="65">
        <v>1000</v>
      </c>
      <c r="H31" s="65">
        <v>1259</v>
      </c>
      <c r="I31" s="65">
        <v>1000</v>
      </c>
      <c r="J31" s="77"/>
    </row>
    <row r="32" spans="1:10" x14ac:dyDescent="0.2">
      <c r="A32" s="76" t="s">
        <v>128</v>
      </c>
      <c r="B32" s="65">
        <v>0</v>
      </c>
      <c r="C32" s="65">
        <v>100000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45526</v>
      </c>
      <c r="J32" s="77"/>
    </row>
    <row r="33" spans="1:10" x14ac:dyDescent="0.2">
      <c r="A33" s="78" t="s">
        <v>47</v>
      </c>
      <c r="B33" s="63">
        <f>SUM(B28:B32)</f>
        <v>12609</v>
      </c>
      <c r="C33" s="63">
        <f>SUM(C28:C32)</f>
        <v>105596</v>
      </c>
      <c r="D33" s="63">
        <f>SUM(D28:D32)</f>
        <v>5151</v>
      </c>
      <c r="E33" s="63">
        <f>SUM(E28:E32)</f>
        <v>155</v>
      </c>
      <c r="F33" s="63">
        <f>SUM(F28:F32)</f>
        <v>5306</v>
      </c>
      <c r="G33" s="63">
        <f>SUM(G28:G32)</f>
        <v>1850</v>
      </c>
      <c r="H33" s="63">
        <f>SUM(H28:H32)</f>
        <v>3456</v>
      </c>
      <c r="I33" s="63">
        <f>SUM(I28:I32)</f>
        <v>47526</v>
      </c>
      <c r="J33" s="75">
        <f>(I33-G33)/ABS(G33)</f>
        <v>24.689729729729731</v>
      </c>
    </row>
    <row r="34" spans="1:10" x14ac:dyDescent="0.2">
      <c r="A34" s="78"/>
      <c r="B34" s="63"/>
      <c r="C34" s="63"/>
      <c r="D34" s="63"/>
      <c r="E34" s="63"/>
      <c r="F34" s="63"/>
      <c r="G34" s="63"/>
      <c r="H34" s="63"/>
      <c r="I34" s="63"/>
      <c r="J34" s="75"/>
    </row>
    <row r="35" spans="1:10" x14ac:dyDescent="0.2">
      <c r="A35" s="70" t="s">
        <v>48</v>
      </c>
      <c r="B35" s="71">
        <f>SUM(B33,B26,B19,B14,B6,)</f>
        <v>504807</v>
      </c>
      <c r="C35" s="71">
        <f>SUM(C33,C26,C19,C14,C6,)</f>
        <v>609595</v>
      </c>
      <c r="D35" s="71">
        <f>SUM(D33,D26,D19,D14,D6,)</f>
        <v>559156</v>
      </c>
      <c r="E35" s="71">
        <f>SUM(E33,E26,E19,E14,E6,)</f>
        <v>45964</v>
      </c>
      <c r="F35" s="71">
        <f>SUM(F33,F26,F19,F14,F6,)</f>
        <v>605120</v>
      </c>
      <c r="G35" s="71">
        <f>SUM(G33,G26,G19,G14,G6,)</f>
        <v>583746</v>
      </c>
      <c r="H35" s="71">
        <f>SUM(H33,H26,H19,H14,H6,)</f>
        <v>21374</v>
      </c>
      <c r="I35" s="71">
        <f>SUM(I33,I26,I19,I14,I6,)</f>
        <v>632776</v>
      </c>
      <c r="J35" s="72">
        <f>(I35-G35)/ABS(G35)</f>
        <v>8.3992010223624652E-2</v>
      </c>
    </row>
    <row r="36" spans="1:10" x14ac:dyDescent="0.2">
      <c r="A36" s="89"/>
      <c r="B36" s="63"/>
      <c r="C36" s="63"/>
      <c r="D36" s="63"/>
      <c r="E36" s="63"/>
      <c r="F36" s="63"/>
      <c r="G36" s="63"/>
      <c r="H36" s="63"/>
      <c r="I36" s="63"/>
      <c r="J36" s="75"/>
    </row>
    <row r="37" spans="1:10" x14ac:dyDescent="0.2">
      <c r="A37" s="76" t="s">
        <v>156</v>
      </c>
      <c r="B37" s="63"/>
      <c r="C37" s="63"/>
      <c r="D37" s="65">
        <v>100000</v>
      </c>
      <c r="E37" s="65">
        <v>0</v>
      </c>
      <c r="F37" s="65">
        <v>100000</v>
      </c>
      <c r="G37" s="65">
        <v>0</v>
      </c>
      <c r="H37" s="65"/>
      <c r="I37" s="65">
        <v>0</v>
      </c>
      <c r="J37" s="75"/>
    </row>
    <row r="38" spans="1:10" x14ac:dyDescent="0.2">
      <c r="A38" s="78" t="s">
        <v>155</v>
      </c>
      <c r="B38" s="63"/>
      <c r="C38" s="63"/>
      <c r="D38" s="63">
        <v>100000</v>
      </c>
      <c r="E38" s="63">
        <v>0</v>
      </c>
      <c r="F38" s="63">
        <v>100000</v>
      </c>
      <c r="G38" s="63">
        <v>0</v>
      </c>
      <c r="H38" s="63"/>
      <c r="I38" s="63">
        <v>0</v>
      </c>
      <c r="J38" s="75"/>
    </row>
    <row r="39" spans="1:10" x14ac:dyDescent="0.2">
      <c r="A39" s="89"/>
      <c r="B39" s="63"/>
      <c r="C39" s="63"/>
      <c r="D39" s="63"/>
      <c r="E39" s="63"/>
      <c r="F39" s="63"/>
      <c r="G39" s="63"/>
      <c r="H39" s="63"/>
      <c r="I39" s="63"/>
      <c r="J39" s="75"/>
    </row>
    <row r="40" spans="1:10" x14ac:dyDescent="0.2">
      <c r="A40" s="70" t="s">
        <v>157</v>
      </c>
      <c r="B40" s="71"/>
      <c r="C40" s="71"/>
      <c r="D40" s="71">
        <v>659156</v>
      </c>
      <c r="E40" s="71">
        <v>45964</v>
      </c>
      <c r="F40" s="71">
        <v>705120</v>
      </c>
      <c r="G40" s="71">
        <v>583746</v>
      </c>
      <c r="H40" s="71"/>
      <c r="I40" s="71"/>
      <c r="J40" s="72"/>
    </row>
    <row r="41" spans="1:10" x14ac:dyDescent="0.2">
      <c r="A41" s="89"/>
      <c r="B41" s="63"/>
      <c r="C41" s="63"/>
      <c r="D41" s="63"/>
      <c r="E41" s="63"/>
      <c r="F41" s="63"/>
      <c r="G41" s="63"/>
      <c r="H41" s="63"/>
      <c r="I41" s="63"/>
      <c r="J41" s="75"/>
    </row>
    <row r="42" spans="1:10" ht="42" customHeight="1" x14ac:dyDescent="0.25">
      <c r="A42" s="91" t="s">
        <v>90</v>
      </c>
      <c r="B42" s="69" t="s">
        <v>119</v>
      </c>
      <c r="C42" s="69" t="s">
        <v>130</v>
      </c>
      <c r="D42" s="69" t="s">
        <v>131</v>
      </c>
      <c r="E42" s="69" t="s">
        <v>125</v>
      </c>
      <c r="F42" s="69" t="s">
        <v>132</v>
      </c>
      <c r="G42" s="69" t="s">
        <v>120</v>
      </c>
      <c r="H42" s="69" t="s">
        <v>133</v>
      </c>
      <c r="I42" s="69" t="s">
        <v>134</v>
      </c>
      <c r="J42" s="69" t="s">
        <v>4</v>
      </c>
    </row>
    <row r="43" spans="1:10" x14ac:dyDescent="0.2">
      <c r="A43" s="64" t="s">
        <v>101</v>
      </c>
      <c r="B43" s="65">
        <v>19585</v>
      </c>
      <c r="C43" s="65">
        <v>19684</v>
      </c>
      <c r="D43" s="65">
        <v>13317</v>
      </c>
      <c r="E43" s="65">
        <v>5683</v>
      </c>
      <c r="F43" s="65">
        <v>19000</v>
      </c>
      <c r="G43" s="65">
        <v>20500</v>
      </c>
      <c r="H43" s="65">
        <v>-1500</v>
      </c>
      <c r="I43" s="65">
        <v>20000</v>
      </c>
      <c r="J43" s="77"/>
    </row>
    <row r="44" spans="1:10" x14ac:dyDescent="0.2">
      <c r="A44" s="64" t="s">
        <v>1</v>
      </c>
      <c r="B44" s="65">
        <v>17698</v>
      </c>
      <c r="C44" s="65">
        <v>4185</v>
      </c>
      <c r="D44" s="65">
        <v>1750</v>
      </c>
      <c r="E44" s="65">
        <v>1000</v>
      </c>
      <c r="F44" s="65">
        <v>2750</v>
      </c>
      <c r="G44" s="65">
        <v>7500</v>
      </c>
      <c r="H44" s="65">
        <v>-4750</v>
      </c>
      <c r="I44" s="65">
        <v>5000</v>
      </c>
      <c r="J44" s="77"/>
    </row>
    <row r="45" spans="1:10" x14ac:dyDescent="0.2">
      <c r="A45" s="64" t="s">
        <v>103</v>
      </c>
      <c r="B45" s="65">
        <v>17696</v>
      </c>
      <c r="C45" s="65">
        <v>17793</v>
      </c>
      <c r="D45" s="65">
        <v>13001</v>
      </c>
      <c r="E45" s="65">
        <v>5462</v>
      </c>
      <c r="F45" s="65">
        <v>18463</v>
      </c>
      <c r="G45" s="65">
        <v>18300</v>
      </c>
      <c r="H45" s="65">
        <v>163</v>
      </c>
      <c r="I45" s="65">
        <v>18850</v>
      </c>
      <c r="J45" s="77"/>
    </row>
    <row r="46" spans="1:10" x14ac:dyDescent="0.2">
      <c r="A46" s="64" t="s">
        <v>102</v>
      </c>
      <c r="B46" s="65">
        <v>3114</v>
      </c>
      <c r="C46" s="65">
        <v>2990</v>
      </c>
      <c r="D46" s="65">
        <v>2612</v>
      </c>
      <c r="E46" s="65">
        <v>300</v>
      </c>
      <c r="F46" s="65">
        <v>2912</v>
      </c>
      <c r="G46" s="65">
        <v>3200</v>
      </c>
      <c r="H46" s="65">
        <v>-288</v>
      </c>
      <c r="I46" s="65">
        <v>3200</v>
      </c>
      <c r="J46" s="77"/>
    </row>
    <row r="47" spans="1:10" x14ac:dyDescent="0.2">
      <c r="A47" s="64" t="s">
        <v>3</v>
      </c>
      <c r="B47" s="65">
        <v>2580</v>
      </c>
      <c r="C47" s="65">
        <v>1210</v>
      </c>
      <c r="D47" s="65">
        <v>3827</v>
      </c>
      <c r="E47" s="65">
        <v>1500</v>
      </c>
      <c r="F47" s="65">
        <v>5327</v>
      </c>
      <c r="G47" s="65">
        <v>5000</v>
      </c>
      <c r="H47" s="65">
        <v>327</v>
      </c>
      <c r="I47" s="65">
        <v>2000</v>
      </c>
      <c r="J47" s="77"/>
    </row>
    <row r="48" spans="1:10" x14ac:dyDescent="0.2">
      <c r="A48" s="64" t="s">
        <v>104</v>
      </c>
      <c r="B48" s="65">
        <v>9279</v>
      </c>
      <c r="C48" s="65">
        <v>9407</v>
      </c>
      <c r="D48" s="65">
        <v>6157</v>
      </c>
      <c r="E48" s="65">
        <v>3584</v>
      </c>
      <c r="F48" s="65">
        <v>9741</v>
      </c>
      <c r="G48" s="65">
        <v>10250</v>
      </c>
      <c r="H48" s="65">
        <v>-509</v>
      </c>
      <c r="I48" s="65">
        <v>10500</v>
      </c>
      <c r="J48" s="77"/>
    </row>
    <row r="49" spans="1:10" x14ac:dyDescent="0.2">
      <c r="A49" s="64" t="s">
        <v>5</v>
      </c>
      <c r="B49" s="65">
        <v>17525</v>
      </c>
      <c r="C49" s="65">
        <v>17525</v>
      </c>
      <c r="D49" s="65">
        <v>13143</v>
      </c>
      <c r="E49" s="65">
        <v>4382</v>
      </c>
      <c r="F49" s="65">
        <v>17525</v>
      </c>
      <c r="G49" s="65">
        <v>17600</v>
      </c>
      <c r="H49" s="65">
        <v>-75</v>
      </c>
      <c r="I49" s="65">
        <v>17600</v>
      </c>
      <c r="J49" s="77"/>
    </row>
    <row r="50" spans="1:10" x14ac:dyDescent="0.2">
      <c r="A50" s="64" t="s">
        <v>66</v>
      </c>
      <c r="B50" s="65">
        <v>1172</v>
      </c>
      <c r="C50" s="65">
        <v>898</v>
      </c>
      <c r="D50" s="65">
        <v>409</v>
      </c>
      <c r="E50" s="65">
        <v>300</v>
      </c>
      <c r="F50" s="65">
        <v>709</v>
      </c>
      <c r="G50" s="65">
        <v>800</v>
      </c>
      <c r="H50" s="65">
        <v>-91</v>
      </c>
      <c r="I50" s="65">
        <v>800</v>
      </c>
      <c r="J50" s="77"/>
    </row>
    <row r="51" spans="1:10" ht="42" customHeight="1" x14ac:dyDescent="0.25">
      <c r="A51" s="91" t="s">
        <v>165</v>
      </c>
      <c r="B51" s="69" t="s">
        <v>119</v>
      </c>
      <c r="C51" s="69" t="s">
        <v>130</v>
      </c>
      <c r="D51" s="69" t="s">
        <v>131</v>
      </c>
      <c r="E51" s="69" t="s">
        <v>125</v>
      </c>
      <c r="F51" s="69" t="s">
        <v>132</v>
      </c>
      <c r="G51" s="69" t="s">
        <v>120</v>
      </c>
      <c r="H51" s="69" t="s">
        <v>133</v>
      </c>
      <c r="I51" s="69" t="s">
        <v>134</v>
      </c>
      <c r="J51" s="69" t="s">
        <v>4</v>
      </c>
    </row>
    <row r="52" spans="1:10" x14ac:dyDescent="0.2">
      <c r="A52" s="76" t="s">
        <v>122</v>
      </c>
      <c r="B52" s="65">
        <v>503</v>
      </c>
      <c r="C52" s="65">
        <v>492</v>
      </c>
      <c r="D52" s="65">
        <v>602</v>
      </c>
      <c r="E52" s="65">
        <v>48</v>
      </c>
      <c r="F52" s="65">
        <v>650</v>
      </c>
      <c r="G52" s="65">
        <v>650</v>
      </c>
      <c r="H52" s="65">
        <v>0</v>
      </c>
      <c r="I52" s="65">
        <v>650</v>
      </c>
      <c r="J52" s="77"/>
    </row>
    <row r="53" spans="1:10" x14ac:dyDescent="0.2">
      <c r="A53" s="64" t="s">
        <v>7</v>
      </c>
      <c r="B53" s="65">
        <v>437</v>
      </c>
      <c r="C53" s="65">
        <v>291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77"/>
    </row>
    <row r="54" spans="1:10" x14ac:dyDescent="0.2">
      <c r="A54" s="64" t="s">
        <v>8</v>
      </c>
      <c r="B54" s="65">
        <v>12786</v>
      </c>
      <c r="C54" s="65">
        <v>12973</v>
      </c>
      <c r="D54" s="65">
        <v>11555</v>
      </c>
      <c r="E54" s="64">
        <v>2445</v>
      </c>
      <c r="F54" s="65">
        <v>14000</v>
      </c>
      <c r="G54" s="65">
        <v>13500</v>
      </c>
      <c r="H54" s="65">
        <v>500</v>
      </c>
      <c r="I54" s="65">
        <v>14000</v>
      </c>
      <c r="J54" s="77"/>
    </row>
    <row r="55" spans="1:10" x14ac:dyDescent="0.2">
      <c r="A55" s="76" t="s">
        <v>151</v>
      </c>
      <c r="B55" s="65">
        <v>0</v>
      </c>
      <c r="C55" s="65">
        <v>0</v>
      </c>
      <c r="D55" s="65">
        <v>0</v>
      </c>
      <c r="E55" s="67">
        <v>0</v>
      </c>
      <c r="F55" s="65">
        <v>0</v>
      </c>
      <c r="G55" s="65">
        <v>0</v>
      </c>
      <c r="H55" s="65">
        <v>0</v>
      </c>
      <c r="I55" s="65">
        <v>8500</v>
      </c>
      <c r="J55" s="77"/>
    </row>
    <row r="56" spans="1:10" x14ac:dyDescent="0.2">
      <c r="A56" s="78" t="s">
        <v>110</v>
      </c>
      <c r="B56" s="63">
        <f>SUM(B43:B55)</f>
        <v>102375</v>
      </c>
      <c r="C56" s="63">
        <f>SUM(C43:C55)</f>
        <v>87448</v>
      </c>
      <c r="D56" s="63">
        <f>SUM(D43:D55)</f>
        <v>66373</v>
      </c>
      <c r="E56" s="63">
        <f>SUM(E43:E55)</f>
        <v>24704</v>
      </c>
      <c r="F56" s="63">
        <f>SUM(F43:F55)</f>
        <v>91077</v>
      </c>
      <c r="G56" s="63">
        <f>SUM(G43:G55)</f>
        <v>97300</v>
      </c>
      <c r="H56" s="63">
        <f>SUM(H43:H55)</f>
        <v>-6223</v>
      </c>
      <c r="I56" s="63">
        <f>SUM(I43:I55)</f>
        <v>101100</v>
      </c>
      <c r="J56" s="75"/>
    </row>
    <row r="57" spans="1:10" x14ac:dyDescent="0.2">
      <c r="A57" s="78"/>
      <c r="B57" s="63"/>
      <c r="C57" s="63"/>
      <c r="D57" s="63"/>
      <c r="E57" s="63"/>
      <c r="F57" s="63"/>
      <c r="G57" s="63"/>
      <c r="H57" s="63"/>
      <c r="I57" s="63"/>
      <c r="J57" s="75"/>
    </row>
    <row r="58" spans="1:10" x14ac:dyDescent="0.2">
      <c r="A58" s="64" t="s">
        <v>105</v>
      </c>
      <c r="B58" s="65">
        <v>3474</v>
      </c>
      <c r="C58" s="65">
        <v>2802</v>
      </c>
      <c r="D58" s="65">
        <v>1639</v>
      </c>
      <c r="E58" s="65">
        <v>200</v>
      </c>
      <c r="F58" s="65">
        <v>1839</v>
      </c>
      <c r="G58" s="65">
        <v>3000</v>
      </c>
      <c r="H58" s="65">
        <v>-1161</v>
      </c>
      <c r="I58" s="65">
        <v>2500</v>
      </c>
      <c r="J58" s="77"/>
    </row>
    <row r="59" spans="1:10" x14ac:dyDescent="0.2">
      <c r="A59" s="64" t="s">
        <v>106</v>
      </c>
      <c r="B59" s="65">
        <v>2904</v>
      </c>
      <c r="C59" s="65">
        <v>2364</v>
      </c>
      <c r="D59" s="65">
        <v>1822</v>
      </c>
      <c r="E59" s="65">
        <v>545</v>
      </c>
      <c r="F59" s="65">
        <v>2367</v>
      </c>
      <c r="G59" s="65">
        <v>3000</v>
      </c>
      <c r="H59" s="65">
        <v>-633</v>
      </c>
      <c r="I59" s="65">
        <v>3000</v>
      </c>
      <c r="J59" s="77"/>
    </row>
    <row r="60" spans="1:10" x14ac:dyDescent="0.2">
      <c r="A60" s="76" t="s">
        <v>113</v>
      </c>
      <c r="B60" s="65">
        <v>2247</v>
      </c>
      <c r="C60" s="65">
        <v>2253</v>
      </c>
      <c r="D60" s="65">
        <v>1817</v>
      </c>
      <c r="E60" s="65">
        <v>435</v>
      </c>
      <c r="F60" s="65">
        <v>2252</v>
      </c>
      <c r="G60" s="65">
        <v>2400</v>
      </c>
      <c r="H60" s="65">
        <v>-148</v>
      </c>
      <c r="I60" s="65">
        <v>2400</v>
      </c>
      <c r="J60" s="77"/>
    </row>
    <row r="61" spans="1:10" x14ac:dyDescent="0.2">
      <c r="A61" s="64" t="s">
        <v>107</v>
      </c>
      <c r="B61" s="65">
        <v>3756</v>
      </c>
      <c r="C61" s="65">
        <v>8135</v>
      </c>
      <c r="D61" s="65">
        <v>920</v>
      </c>
      <c r="E61" s="65">
        <v>100</v>
      </c>
      <c r="F61" s="65">
        <v>1020</v>
      </c>
      <c r="G61" s="65">
        <v>5500</v>
      </c>
      <c r="H61" s="65">
        <v>-4480</v>
      </c>
      <c r="I61" s="65">
        <v>2500</v>
      </c>
      <c r="J61" s="77"/>
    </row>
    <row r="62" spans="1:10" x14ac:dyDescent="0.2">
      <c r="A62" s="64" t="s">
        <v>108</v>
      </c>
      <c r="B62" s="65">
        <v>953</v>
      </c>
      <c r="C62" s="65">
        <v>759</v>
      </c>
      <c r="D62" s="65">
        <v>905</v>
      </c>
      <c r="E62" s="65">
        <v>250</v>
      </c>
      <c r="F62" s="65">
        <v>1155</v>
      </c>
      <c r="G62" s="65">
        <v>1200</v>
      </c>
      <c r="H62" s="65">
        <v>-45</v>
      </c>
      <c r="I62" s="65">
        <v>1200</v>
      </c>
      <c r="J62" s="77"/>
    </row>
    <row r="63" spans="1:10" x14ac:dyDescent="0.2">
      <c r="A63" s="78" t="s">
        <v>109</v>
      </c>
      <c r="B63" s="63">
        <f t="shared" ref="B63" si="11">SUM(B58:B62)</f>
        <v>13334</v>
      </c>
      <c r="C63" s="63">
        <f t="shared" ref="C63:I63" si="12">SUM(C58:C62)</f>
        <v>16313</v>
      </c>
      <c r="D63" s="63">
        <f t="shared" si="12"/>
        <v>7103</v>
      </c>
      <c r="E63" s="63">
        <f t="shared" si="12"/>
        <v>1530</v>
      </c>
      <c r="F63" s="63">
        <f t="shared" si="12"/>
        <v>8633</v>
      </c>
      <c r="G63" s="63">
        <f t="shared" ref="G63" si="13">SUM(G58:G62)</f>
        <v>15100</v>
      </c>
      <c r="H63" s="63">
        <f t="shared" si="12"/>
        <v>-6467</v>
      </c>
      <c r="I63" s="63">
        <f t="shared" si="12"/>
        <v>11600</v>
      </c>
      <c r="J63" s="75">
        <f>(I63-G63)/ABS(G63)</f>
        <v>-0.23178807947019867</v>
      </c>
    </row>
    <row r="64" spans="1:10" x14ac:dyDescent="0.2">
      <c r="A64" s="78"/>
      <c r="B64" s="63"/>
      <c r="C64" s="63"/>
      <c r="D64" s="63"/>
      <c r="E64" s="63"/>
      <c r="F64" s="63"/>
      <c r="G64" s="63"/>
      <c r="H64" s="63"/>
      <c r="I64" s="63"/>
      <c r="J64" s="75"/>
    </row>
    <row r="65" spans="1:10" x14ac:dyDescent="0.2">
      <c r="A65" s="64" t="s">
        <v>14</v>
      </c>
      <c r="B65" s="65">
        <v>74352</v>
      </c>
      <c r="C65" s="65">
        <v>31017</v>
      </c>
      <c r="D65" s="65">
        <v>57695</v>
      </c>
      <c r="E65" s="65">
        <v>7000</v>
      </c>
      <c r="F65" s="65">
        <v>64695</v>
      </c>
      <c r="G65" s="65">
        <v>65000</v>
      </c>
      <c r="H65" s="65">
        <v>-305</v>
      </c>
      <c r="I65" s="65">
        <v>65000</v>
      </c>
      <c r="J65" s="77"/>
    </row>
    <row r="66" spans="1:10" x14ac:dyDescent="0.2">
      <c r="A66" s="76" t="s">
        <v>123</v>
      </c>
      <c r="B66" s="65">
        <v>29100</v>
      </c>
      <c r="C66" s="65">
        <v>41313</v>
      </c>
      <c r="D66" s="65">
        <v>42908</v>
      </c>
      <c r="E66" s="65">
        <v>10157</v>
      </c>
      <c r="F66" s="65">
        <v>53065</v>
      </c>
      <c r="G66" s="65">
        <v>81146</v>
      </c>
      <c r="H66" s="65">
        <v>-28081</v>
      </c>
      <c r="I66" s="65">
        <v>35000</v>
      </c>
      <c r="J66" s="77"/>
    </row>
    <row r="67" spans="1:10" x14ac:dyDescent="0.2">
      <c r="A67" s="76" t="s">
        <v>124</v>
      </c>
      <c r="B67" s="65">
        <v>47984</v>
      </c>
      <c r="C67" s="65">
        <v>235098</v>
      </c>
      <c r="D67" s="65">
        <v>28476</v>
      </c>
      <c r="E67" s="65">
        <v>0</v>
      </c>
      <c r="F67" s="65">
        <v>28476</v>
      </c>
      <c r="G67" s="65">
        <v>35000</v>
      </c>
      <c r="H67" s="65">
        <v>-6524</v>
      </c>
      <c r="I67" s="65">
        <v>134560</v>
      </c>
      <c r="J67" s="77"/>
    </row>
    <row r="68" spans="1:10" x14ac:dyDescent="0.2">
      <c r="A68" s="78" t="s">
        <v>15</v>
      </c>
      <c r="B68" s="63">
        <f t="shared" ref="B68:I68" si="14">SUM(B65:B67)</f>
        <v>151436</v>
      </c>
      <c r="C68" s="63">
        <f t="shared" si="14"/>
        <v>307428</v>
      </c>
      <c r="D68" s="63">
        <f t="shared" si="14"/>
        <v>129079</v>
      </c>
      <c r="E68" s="63">
        <f t="shared" si="14"/>
        <v>17157</v>
      </c>
      <c r="F68" s="63">
        <f t="shared" si="14"/>
        <v>146236</v>
      </c>
      <c r="G68" s="63">
        <f t="shared" si="14"/>
        <v>181146</v>
      </c>
      <c r="H68" s="63">
        <f t="shared" si="14"/>
        <v>-34910</v>
      </c>
      <c r="I68" s="63">
        <f t="shared" si="14"/>
        <v>234560</v>
      </c>
      <c r="J68" s="75">
        <f>(I68-G68)/ABS(G68)</f>
        <v>0.2948671237565279</v>
      </c>
    </row>
    <row r="69" spans="1:10" x14ac:dyDescent="0.2">
      <c r="A69" s="76"/>
      <c r="B69" s="65"/>
      <c r="C69" s="65"/>
      <c r="D69" s="65"/>
      <c r="E69" s="65"/>
      <c r="F69" s="65"/>
      <c r="G69" s="65"/>
      <c r="H69" s="65"/>
      <c r="I69" s="65"/>
      <c r="J69" s="77"/>
    </row>
    <row r="70" spans="1:10" x14ac:dyDescent="0.2">
      <c r="A70" s="76" t="s">
        <v>137</v>
      </c>
      <c r="B70" s="65">
        <v>0</v>
      </c>
      <c r="C70" s="65">
        <v>0</v>
      </c>
      <c r="D70" s="65">
        <v>12285</v>
      </c>
      <c r="E70" s="65">
        <v>0</v>
      </c>
      <c r="F70" s="65">
        <v>12285</v>
      </c>
      <c r="G70" s="65">
        <v>0</v>
      </c>
      <c r="H70" s="65">
        <v>12285</v>
      </c>
      <c r="I70" s="65">
        <v>15000</v>
      </c>
      <c r="J70" s="77"/>
    </row>
    <row r="71" spans="1:10" x14ac:dyDescent="0.2">
      <c r="A71" s="76" t="s">
        <v>149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2500</v>
      </c>
      <c r="J71" s="77"/>
    </row>
    <row r="72" spans="1:10" x14ac:dyDescent="0.2">
      <c r="A72" s="78" t="s">
        <v>150</v>
      </c>
      <c r="B72" s="63">
        <f t="shared" ref="B72:I72" si="15">SUM(B70:B71)</f>
        <v>0</v>
      </c>
      <c r="C72" s="63">
        <f t="shared" si="15"/>
        <v>0</v>
      </c>
      <c r="D72" s="63">
        <f t="shared" si="15"/>
        <v>12285</v>
      </c>
      <c r="E72" s="63">
        <f t="shared" si="15"/>
        <v>0</v>
      </c>
      <c r="F72" s="63">
        <f t="shared" si="15"/>
        <v>12285</v>
      </c>
      <c r="G72" s="63">
        <f t="shared" si="15"/>
        <v>0</v>
      </c>
      <c r="H72" s="63">
        <f t="shared" si="15"/>
        <v>12285</v>
      </c>
      <c r="I72" s="63">
        <f t="shared" si="15"/>
        <v>17500</v>
      </c>
      <c r="J72" s="75"/>
    </row>
    <row r="73" spans="1:10" x14ac:dyDescent="0.2">
      <c r="A73" s="78"/>
      <c r="B73" s="63"/>
      <c r="C73" s="63"/>
      <c r="D73" s="63"/>
      <c r="E73" s="63"/>
      <c r="F73" s="63"/>
      <c r="G73" s="63"/>
      <c r="H73" s="63"/>
      <c r="I73" s="63"/>
      <c r="J73" s="75"/>
    </row>
    <row r="74" spans="1:10" x14ac:dyDescent="0.2">
      <c r="A74" s="76" t="s">
        <v>138</v>
      </c>
      <c r="B74" s="65">
        <v>0</v>
      </c>
      <c r="C74" s="65">
        <v>0</v>
      </c>
      <c r="D74" s="65">
        <v>1419</v>
      </c>
      <c r="E74" s="65">
        <v>0</v>
      </c>
      <c r="F74" s="65">
        <v>1419</v>
      </c>
      <c r="G74" s="65">
        <v>0</v>
      </c>
      <c r="H74" s="65">
        <v>1419</v>
      </c>
      <c r="I74" s="65">
        <v>500</v>
      </c>
      <c r="J74" s="77"/>
    </row>
    <row r="75" spans="1:10" x14ac:dyDescent="0.2">
      <c r="A75" s="76" t="s">
        <v>139</v>
      </c>
      <c r="B75" s="65">
        <v>500</v>
      </c>
      <c r="C75" s="65">
        <v>500</v>
      </c>
      <c r="D75" s="65">
        <v>526</v>
      </c>
      <c r="E75" s="65">
        <v>120</v>
      </c>
      <c r="F75" s="65">
        <v>646</v>
      </c>
      <c r="G75" s="65">
        <v>1000</v>
      </c>
      <c r="H75" s="65">
        <v>-354</v>
      </c>
      <c r="I75" s="65">
        <v>750</v>
      </c>
      <c r="J75" s="77"/>
    </row>
    <row r="76" spans="1:10" x14ac:dyDescent="0.2">
      <c r="A76" s="64" t="s">
        <v>16</v>
      </c>
      <c r="B76" s="65">
        <v>9260</v>
      </c>
      <c r="C76" s="65">
        <v>4537</v>
      </c>
      <c r="D76" s="65">
        <v>3234</v>
      </c>
      <c r="E76" s="65">
        <v>1200</v>
      </c>
      <c r="F76" s="65">
        <v>4434</v>
      </c>
      <c r="G76" s="65">
        <v>5000</v>
      </c>
      <c r="H76" s="65">
        <v>-566</v>
      </c>
      <c r="I76" s="65">
        <v>4500</v>
      </c>
      <c r="J76" s="77"/>
    </row>
    <row r="77" spans="1:10" x14ac:dyDescent="0.2">
      <c r="A77" s="78" t="s">
        <v>17</v>
      </c>
      <c r="B77" s="63">
        <f t="shared" ref="B77:I77" si="16">SUM(B74:B76)</f>
        <v>9760</v>
      </c>
      <c r="C77" s="63">
        <f t="shared" si="16"/>
        <v>5037</v>
      </c>
      <c r="D77" s="63">
        <f t="shared" si="16"/>
        <v>5179</v>
      </c>
      <c r="E77" s="63">
        <f t="shared" si="16"/>
        <v>1320</v>
      </c>
      <c r="F77" s="63">
        <f t="shared" si="16"/>
        <v>6499</v>
      </c>
      <c r="G77" s="63">
        <f t="shared" si="16"/>
        <v>6000</v>
      </c>
      <c r="H77" s="63">
        <f t="shared" si="16"/>
        <v>499</v>
      </c>
      <c r="I77" s="63">
        <f t="shared" si="16"/>
        <v>5750</v>
      </c>
      <c r="J77" s="75">
        <f>(I77-G77)/ABS(G77)</f>
        <v>-4.1666666666666664E-2</v>
      </c>
    </row>
    <row r="78" spans="1:10" x14ac:dyDescent="0.2">
      <c r="A78" s="78"/>
      <c r="B78" s="63"/>
      <c r="C78" s="63"/>
      <c r="D78" s="63"/>
      <c r="E78" s="63"/>
      <c r="F78" s="63"/>
      <c r="G78" s="63"/>
      <c r="H78" s="63"/>
      <c r="I78" s="63"/>
      <c r="J78" s="75"/>
    </row>
    <row r="79" spans="1:10" x14ac:dyDescent="0.2">
      <c r="A79" s="64" t="s">
        <v>18</v>
      </c>
      <c r="B79" s="65">
        <v>57000</v>
      </c>
      <c r="C79" s="65">
        <v>57550</v>
      </c>
      <c r="D79" s="65">
        <v>58100</v>
      </c>
      <c r="E79" s="65">
        <v>1662</v>
      </c>
      <c r="F79" s="65">
        <v>59762</v>
      </c>
      <c r="G79" s="65">
        <v>58100</v>
      </c>
      <c r="H79" s="65">
        <v>1662</v>
      </c>
      <c r="I79" s="65">
        <v>58650</v>
      </c>
      <c r="J79" s="77"/>
    </row>
    <row r="80" spans="1:10" x14ac:dyDescent="0.2">
      <c r="A80" s="76" t="s">
        <v>20</v>
      </c>
      <c r="B80" s="65">
        <v>142</v>
      </c>
      <c r="C80" s="65">
        <v>1222</v>
      </c>
      <c r="D80" s="65">
        <v>1004</v>
      </c>
      <c r="E80" s="65">
        <v>496</v>
      </c>
      <c r="F80" s="65">
        <v>1500</v>
      </c>
      <c r="G80" s="65">
        <v>2000</v>
      </c>
      <c r="H80" s="65">
        <v>-500</v>
      </c>
      <c r="I80" s="65">
        <v>2000</v>
      </c>
      <c r="J80" s="77"/>
    </row>
    <row r="81" spans="1:10" x14ac:dyDescent="0.2">
      <c r="A81" s="64" t="s">
        <v>21</v>
      </c>
      <c r="B81" s="65">
        <v>3329</v>
      </c>
      <c r="C81" s="65">
        <v>3589</v>
      </c>
      <c r="D81" s="65">
        <v>1717</v>
      </c>
      <c r="E81" s="65">
        <v>1783</v>
      </c>
      <c r="F81" s="65">
        <v>3500</v>
      </c>
      <c r="G81" s="65">
        <v>3500</v>
      </c>
      <c r="H81" s="65">
        <v>0</v>
      </c>
      <c r="I81" s="65">
        <v>3500</v>
      </c>
      <c r="J81" s="77"/>
    </row>
    <row r="82" spans="1:10" x14ac:dyDescent="0.2">
      <c r="A82" s="76" t="s">
        <v>22</v>
      </c>
      <c r="B82" s="65">
        <v>6684</v>
      </c>
      <c r="C82" s="65">
        <v>7914</v>
      </c>
      <c r="D82" s="65">
        <v>3703</v>
      </c>
      <c r="E82" s="65">
        <v>2797</v>
      </c>
      <c r="F82" s="65">
        <v>6500</v>
      </c>
      <c r="G82" s="65">
        <v>6800</v>
      </c>
      <c r="H82" s="65">
        <v>-300</v>
      </c>
      <c r="I82" s="65">
        <v>6800</v>
      </c>
      <c r="J82" s="77"/>
    </row>
    <row r="83" spans="1:10" x14ac:dyDescent="0.2">
      <c r="A83" s="76" t="s">
        <v>118</v>
      </c>
      <c r="B83" s="65">
        <v>1559</v>
      </c>
      <c r="C83" s="65">
        <v>1402</v>
      </c>
      <c r="D83" s="65">
        <v>723</v>
      </c>
      <c r="E83" s="65">
        <v>277</v>
      </c>
      <c r="F83" s="65">
        <v>1000</v>
      </c>
      <c r="G83" s="65">
        <v>2000</v>
      </c>
      <c r="H83" s="65">
        <v>-1000</v>
      </c>
      <c r="I83" s="65">
        <v>2000</v>
      </c>
      <c r="J83" s="77"/>
    </row>
    <row r="84" spans="1:10" x14ac:dyDescent="0.2">
      <c r="A84" s="76" t="s">
        <v>135</v>
      </c>
      <c r="B84" s="65">
        <v>384</v>
      </c>
      <c r="C84" s="65">
        <v>2377</v>
      </c>
      <c r="D84" s="65">
        <v>6366</v>
      </c>
      <c r="E84" s="65">
        <v>0</v>
      </c>
      <c r="F84" s="65">
        <v>6366</v>
      </c>
      <c r="G84" s="65">
        <v>5900</v>
      </c>
      <c r="H84" s="65">
        <v>466</v>
      </c>
      <c r="I84" s="65">
        <v>6366</v>
      </c>
      <c r="J84" s="77"/>
    </row>
    <row r="85" spans="1:10" x14ac:dyDescent="0.2">
      <c r="A85" s="76" t="s">
        <v>25</v>
      </c>
      <c r="B85" s="65">
        <v>24286</v>
      </c>
      <c r="C85" s="65">
        <v>32090</v>
      </c>
      <c r="D85" s="65">
        <v>22667</v>
      </c>
      <c r="E85" s="65">
        <v>7333</v>
      </c>
      <c r="F85" s="65">
        <v>30000</v>
      </c>
      <c r="G85" s="65">
        <v>31000</v>
      </c>
      <c r="H85" s="65">
        <v>-1000</v>
      </c>
      <c r="I85" s="65">
        <v>31000</v>
      </c>
      <c r="J85" s="77"/>
    </row>
    <row r="86" spans="1:10" x14ac:dyDescent="0.2">
      <c r="A86" s="78" t="s">
        <v>112</v>
      </c>
      <c r="B86" s="63">
        <f t="shared" ref="B86:I86" si="17">SUM(B79:B85)</f>
        <v>93384</v>
      </c>
      <c r="C86" s="63">
        <f t="shared" si="17"/>
        <v>106144</v>
      </c>
      <c r="D86" s="63">
        <f t="shared" si="17"/>
        <v>94280</v>
      </c>
      <c r="E86" s="63">
        <f t="shared" si="17"/>
        <v>14348</v>
      </c>
      <c r="F86" s="63">
        <f t="shared" si="17"/>
        <v>108628</v>
      </c>
      <c r="G86" s="63">
        <f t="shared" si="17"/>
        <v>109300</v>
      </c>
      <c r="H86" s="63">
        <f t="shared" si="17"/>
        <v>-672</v>
      </c>
      <c r="I86" s="63">
        <f t="shared" si="17"/>
        <v>110316</v>
      </c>
      <c r="J86" s="75">
        <f>(I86-G86)/ABS(G86)</f>
        <v>9.2955169258920403E-3</v>
      </c>
    </row>
    <row r="87" spans="1:10" x14ac:dyDescent="0.2">
      <c r="A87" s="78"/>
      <c r="B87" s="63"/>
      <c r="C87" s="63"/>
      <c r="D87" s="63"/>
      <c r="E87" s="63"/>
      <c r="F87" s="63"/>
      <c r="G87" s="63"/>
      <c r="H87" s="63"/>
      <c r="I87" s="63"/>
      <c r="J87" s="75"/>
    </row>
    <row r="88" spans="1:10" x14ac:dyDescent="0.2">
      <c r="A88" s="80" t="s">
        <v>92</v>
      </c>
      <c r="B88" s="82">
        <v>10736</v>
      </c>
      <c r="C88" s="82">
        <v>23949</v>
      </c>
      <c r="D88" s="82">
        <v>11413</v>
      </c>
      <c r="E88" s="82">
        <v>3000</v>
      </c>
      <c r="F88" s="82">
        <v>14413</v>
      </c>
      <c r="G88" s="82">
        <v>20000</v>
      </c>
      <c r="H88" s="82">
        <v>-5587</v>
      </c>
      <c r="I88" s="82">
        <v>17000</v>
      </c>
      <c r="J88" s="81"/>
    </row>
    <row r="89" spans="1:10" x14ac:dyDescent="0.2">
      <c r="A89" s="64" t="s">
        <v>69</v>
      </c>
      <c r="B89" s="65">
        <v>47150</v>
      </c>
      <c r="C89" s="65">
        <v>8310</v>
      </c>
      <c r="D89" s="65">
        <v>21938</v>
      </c>
      <c r="E89" s="65">
        <v>12000</v>
      </c>
      <c r="F89" s="65">
        <v>33938</v>
      </c>
      <c r="G89" s="65">
        <v>25000</v>
      </c>
      <c r="H89" s="65">
        <v>8938</v>
      </c>
      <c r="I89" s="65">
        <v>10000</v>
      </c>
      <c r="J89" s="77"/>
    </row>
    <row r="90" spans="1:10" x14ac:dyDescent="0.2">
      <c r="A90" s="64" t="s">
        <v>67</v>
      </c>
      <c r="B90" s="65">
        <v>3600</v>
      </c>
      <c r="C90" s="65">
        <v>3600</v>
      </c>
      <c r="D90" s="65">
        <v>3600</v>
      </c>
      <c r="E90" s="65">
        <v>0</v>
      </c>
      <c r="F90" s="65">
        <v>3600</v>
      </c>
      <c r="G90" s="65">
        <v>3600</v>
      </c>
      <c r="H90" s="65">
        <v>0</v>
      </c>
      <c r="I90" s="65">
        <v>2100</v>
      </c>
      <c r="J90" s="77"/>
    </row>
    <row r="91" spans="1:10" x14ac:dyDescent="0.2">
      <c r="A91" s="78" t="s">
        <v>79</v>
      </c>
      <c r="B91" s="63">
        <f t="shared" ref="B91" si="18">SUM(B88:B90)</f>
        <v>61486</v>
      </c>
      <c r="C91" s="63">
        <f t="shared" ref="C91:I91" si="19">SUM(C88:C90)</f>
        <v>35859</v>
      </c>
      <c r="D91" s="63">
        <f t="shared" si="19"/>
        <v>36951</v>
      </c>
      <c r="E91" s="63">
        <f t="shared" si="19"/>
        <v>15000</v>
      </c>
      <c r="F91" s="63">
        <f t="shared" si="19"/>
        <v>51951</v>
      </c>
      <c r="G91" s="63">
        <f t="shared" ref="G91" si="20">SUM(G88:G90)</f>
        <v>48600</v>
      </c>
      <c r="H91" s="63">
        <f t="shared" si="19"/>
        <v>3351</v>
      </c>
      <c r="I91" s="63">
        <f t="shared" si="19"/>
        <v>29100</v>
      </c>
      <c r="J91" s="75">
        <f>(I91-G91)/ABS(G91)</f>
        <v>-0.40123456790123457</v>
      </c>
    </row>
    <row r="92" spans="1:10" x14ac:dyDescent="0.2">
      <c r="A92" s="78"/>
      <c r="B92" s="63"/>
      <c r="C92" s="63"/>
      <c r="D92" s="63"/>
      <c r="E92" s="63"/>
      <c r="F92" s="63"/>
      <c r="G92" s="63"/>
      <c r="H92" s="63"/>
      <c r="I92" s="63"/>
      <c r="J92" s="75"/>
    </row>
    <row r="93" spans="1:10" x14ac:dyDescent="0.2">
      <c r="A93" s="83" t="s">
        <v>126</v>
      </c>
      <c r="B93" s="65">
        <v>0</v>
      </c>
      <c r="C93" s="65">
        <v>0</v>
      </c>
      <c r="D93" s="65">
        <v>0</v>
      </c>
      <c r="E93" s="65">
        <v>7500</v>
      </c>
      <c r="F93" s="65">
        <v>7500</v>
      </c>
      <c r="G93" s="65">
        <v>7500</v>
      </c>
      <c r="H93" s="65">
        <v>0</v>
      </c>
      <c r="I93" s="65">
        <v>0</v>
      </c>
      <c r="J93" s="75"/>
    </row>
    <row r="94" spans="1:10" x14ac:dyDescent="0.2">
      <c r="A94" s="83" t="s">
        <v>140</v>
      </c>
      <c r="B94" s="65">
        <v>0</v>
      </c>
      <c r="C94" s="65">
        <v>0</v>
      </c>
      <c r="D94" s="65">
        <v>0</v>
      </c>
      <c r="E94" s="65">
        <v>2000</v>
      </c>
      <c r="F94" s="65">
        <v>2000</v>
      </c>
      <c r="G94" s="65">
        <v>2000</v>
      </c>
      <c r="H94" s="65">
        <v>0</v>
      </c>
      <c r="I94" s="65">
        <v>2000</v>
      </c>
      <c r="J94" s="75"/>
    </row>
    <row r="95" spans="1:10" x14ac:dyDescent="0.2">
      <c r="A95" s="78" t="s">
        <v>127</v>
      </c>
      <c r="B95" s="63">
        <f t="shared" ref="B95:I95" si="21">SUM(B93:B94)</f>
        <v>0</v>
      </c>
      <c r="C95" s="63">
        <f t="shared" si="21"/>
        <v>0</v>
      </c>
      <c r="D95" s="63">
        <f t="shared" si="21"/>
        <v>0</v>
      </c>
      <c r="E95" s="63">
        <f t="shared" si="21"/>
        <v>9500</v>
      </c>
      <c r="F95" s="63">
        <f t="shared" si="21"/>
        <v>9500</v>
      </c>
      <c r="G95" s="63">
        <f t="shared" si="21"/>
        <v>9500</v>
      </c>
      <c r="H95" s="63">
        <f t="shared" si="21"/>
        <v>0</v>
      </c>
      <c r="I95" s="63">
        <f t="shared" si="21"/>
        <v>2000</v>
      </c>
      <c r="J95" s="75">
        <f>(I95-G95)/ABS(G95)</f>
        <v>-0.78947368421052633</v>
      </c>
    </row>
    <row r="96" spans="1:10" x14ac:dyDescent="0.2">
      <c r="A96" s="64"/>
      <c r="B96" s="65"/>
      <c r="C96" s="65"/>
      <c r="D96" s="65"/>
      <c r="E96" s="65"/>
      <c r="F96" s="65"/>
      <c r="G96" s="65"/>
      <c r="H96" s="65"/>
      <c r="I96" s="65"/>
      <c r="J96" s="77"/>
    </row>
    <row r="97" spans="1:10" x14ac:dyDescent="0.2">
      <c r="A97" s="64" t="s">
        <v>27</v>
      </c>
      <c r="B97" s="65">
        <v>6088</v>
      </c>
      <c r="C97" s="65">
        <v>6774</v>
      </c>
      <c r="D97" s="65">
        <v>4463</v>
      </c>
      <c r="E97" s="65">
        <v>1643</v>
      </c>
      <c r="F97" s="65">
        <v>6106</v>
      </c>
      <c r="G97" s="65">
        <v>6250</v>
      </c>
      <c r="H97" s="65">
        <v>-144</v>
      </c>
      <c r="I97" s="65">
        <v>6200</v>
      </c>
      <c r="J97" s="77"/>
    </row>
    <row r="98" spans="1:10" x14ac:dyDescent="0.2">
      <c r="A98" s="64" t="s">
        <v>28</v>
      </c>
      <c r="B98" s="65">
        <v>2283</v>
      </c>
      <c r="C98" s="65">
        <v>3020</v>
      </c>
      <c r="D98" s="65">
        <v>4130</v>
      </c>
      <c r="E98" s="65">
        <v>775</v>
      </c>
      <c r="F98" s="65">
        <v>4905</v>
      </c>
      <c r="G98" s="65">
        <v>4600</v>
      </c>
      <c r="H98" s="65">
        <v>305</v>
      </c>
      <c r="I98" s="65">
        <v>3000</v>
      </c>
      <c r="J98" s="77"/>
    </row>
    <row r="99" spans="1:10" x14ac:dyDescent="0.2">
      <c r="A99" s="64" t="s">
        <v>53</v>
      </c>
      <c r="B99" s="65">
        <v>618</v>
      </c>
      <c r="C99" s="65">
        <v>500</v>
      </c>
      <c r="D99" s="65">
        <v>181</v>
      </c>
      <c r="E99" s="65">
        <v>600</v>
      </c>
      <c r="F99" s="65">
        <v>781</v>
      </c>
      <c r="G99" s="65">
        <v>800</v>
      </c>
      <c r="H99" s="65">
        <v>-19</v>
      </c>
      <c r="I99" s="65">
        <v>800</v>
      </c>
      <c r="J99" s="77"/>
    </row>
    <row r="100" spans="1:10" x14ac:dyDescent="0.2">
      <c r="A100" s="76" t="s">
        <v>116</v>
      </c>
      <c r="B100" s="65">
        <v>14262</v>
      </c>
      <c r="C100" s="65">
        <v>14991</v>
      </c>
      <c r="D100" s="65">
        <v>12836</v>
      </c>
      <c r="E100" s="65">
        <v>0</v>
      </c>
      <c r="F100" s="65">
        <v>12836</v>
      </c>
      <c r="G100" s="65">
        <v>0</v>
      </c>
      <c r="H100" s="65">
        <v>11836</v>
      </c>
      <c r="I100" s="65">
        <v>0</v>
      </c>
      <c r="J100" s="77"/>
    </row>
    <row r="101" spans="1:10" x14ac:dyDescent="0.2">
      <c r="A101" s="78" t="s">
        <v>30</v>
      </c>
      <c r="B101" s="63">
        <f t="shared" ref="B101" si="22">SUM(B97:B100)</f>
        <v>23251</v>
      </c>
      <c r="C101" s="63">
        <f t="shared" ref="C101:H101" si="23">SUM(C97:C100)</f>
        <v>25285</v>
      </c>
      <c r="D101" s="63">
        <f t="shared" si="23"/>
        <v>21610</v>
      </c>
      <c r="E101" s="63">
        <f t="shared" si="23"/>
        <v>3018</v>
      </c>
      <c r="F101" s="63">
        <f t="shared" si="23"/>
        <v>24628</v>
      </c>
      <c r="G101" s="63">
        <f>SUM(G97:G100)</f>
        <v>11650</v>
      </c>
      <c r="H101" s="63">
        <f t="shared" si="23"/>
        <v>11978</v>
      </c>
      <c r="I101" s="63">
        <f>SUM(I97:I100)</f>
        <v>10000</v>
      </c>
      <c r="J101" s="75">
        <f>(I101-G101)/ABS(G101)</f>
        <v>-0.14163090128755365</v>
      </c>
    </row>
    <row r="102" spans="1:10" x14ac:dyDescent="0.2">
      <c r="A102" s="64"/>
      <c r="B102" s="65"/>
      <c r="C102" s="65"/>
      <c r="D102" s="65"/>
      <c r="E102" s="65"/>
      <c r="F102" s="65"/>
      <c r="G102" s="65"/>
      <c r="H102" s="65"/>
      <c r="I102" s="65"/>
      <c r="J102" s="77"/>
    </row>
    <row r="103" spans="1:10" x14ac:dyDescent="0.2">
      <c r="A103" s="64" t="s">
        <v>31</v>
      </c>
      <c r="B103" s="65">
        <v>9389</v>
      </c>
      <c r="C103" s="65">
        <v>3068</v>
      </c>
      <c r="D103" s="65">
        <v>1871</v>
      </c>
      <c r="E103" s="65">
        <v>2000</v>
      </c>
      <c r="F103" s="65">
        <v>3871</v>
      </c>
      <c r="G103" s="65">
        <v>3800</v>
      </c>
      <c r="H103" s="65">
        <v>71</v>
      </c>
      <c r="I103" s="65">
        <v>9500</v>
      </c>
      <c r="J103" s="77"/>
    </row>
    <row r="104" spans="1:10" ht="42" customHeight="1" x14ac:dyDescent="0.25">
      <c r="A104" s="91" t="s">
        <v>165</v>
      </c>
      <c r="B104" s="69" t="s">
        <v>119</v>
      </c>
      <c r="C104" s="69" t="s">
        <v>130</v>
      </c>
      <c r="D104" s="69" t="s">
        <v>131</v>
      </c>
      <c r="E104" s="69" t="s">
        <v>125</v>
      </c>
      <c r="F104" s="69" t="s">
        <v>132</v>
      </c>
      <c r="G104" s="69" t="s">
        <v>120</v>
      </c>
      <c r="H104" s="69" t="s">
        <v>133</v>
      </c>
      <c r="I104" s="69" t="s">
        <v>134</v>
      </c>
      <c r="J104" s="69" t="s">
        <v>4</v>
      </c>
    </row>
    <row r="105" spans="1:10" s="68" customFormat="1" x14ac:dyDescent="0.2">
      <c r="A105" s="83" t="s">
        <v>136</v>
      </c>
      <c r="B105" s="65">
        <v>0</v>
      </c>
      <c r="C105" s="65">
        <v>250</v>
      </c>
      <c r="D105" s="65">
        <v>250</v>
      </c>
      <c r="E105" s="65">
        <v>0</v>
      </c>
      <c r="F105" s="65">
        <v>250</v>
      </c>
      <c r="G105" s="65">
        <v>0</v>
      </c>
      <c r="H105" s="65">
        <v>250</v>
      </c>
      <c r="I105" s="65">
        <v>0</v>
      </c>
      <c r="J105" s="92"/>
    </row>
    <row r="106" spans="1:10" x14ac:dyDescent="0.2">
      <c r="A106" s="76" t="s">
        <v>114</v>
      </c>
      <c r="B106" s="65">
        <v>1273</v>
      </c>
      <c r="C106" s="65">
        <v>1239</v>
      </c>
      <c r="D106" s="65">
        <v>933</v>
      </c>
      <c r="E106" s="65">
        <v>400</v>
      </c>
      <c r="F106" s="65">
        <v>1333</v>
      </c>
      <c r="G106" s="65">
        <v>1350</v>
      </c>
      <c r="H106" s="65">
        <v>-17</v>
      </c>
      <c r="I106" s="65">
        <v>1350</v>
      </c>
      <c r="J106" s="77"/>
    </row>
    <row r="107" spans="1:10" x14ac:dyDescent="0.2">
      <c r="A107" s="76" t="s">
        <v>117</v>
      </c>
      <c r="B107" s="65">
        <v>0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77"/>
    </row>
    <row r="108" spans="1:10" x14ac:dyDescent="0.2">
      <c r="A108" s="78" t="s">
        <v>111</v>
      </c>
      <c r="B108" s="63">
        <f>SUM(B103:B107)</f>
        <v>10662</v>
      </c>
      <c r="C108" s="63">
        <f>SUM(C103:C107)</f>
        <v>4557</v>
      </c>
      <c r="D108" s="63">
        <f>SUM(D103:D107)</f>
        <v>3054</v>
      </c>
      <c r="E108" s="63">
        <f>SUM(E103:E107)</f>
        <v>2400</v>
      </c>
      <c r="F108" s="63">
        <f>SUM(F103:F107)</f>
        <v>5454</v>
      </c>
      <c r="G108" s="63">
        <f t="shared" ref="G108" si="24">SUM(G103:G107)</f>
        <v>5150</v>
      </c>
      <c r="H108" s="63">
        <f>SUM(H103:H107)</f>
        <v>304</v>
      </c>
      <c r="I108" s="63">
        <f>SUM(I103:I107)</f>
        <v>10850</v>
      </c>
      <c r="J108" s="75">
        <f>(I108-G108)/ABS(G108)</f>
        <v>1.1067961165048543</v>
      </c>
    </row>
    <row r="109" spans="1:10" x14ac:dyDescent="0.2">
      <c r="A109" s="78"/>
      <c r="B109" s="63"/>
      <c r="C109" s="63"/>
      <c r="D109" s="63"/>
      <c r="E109" s="63"/>
      <c r="F109" s="63"/>
      <c r="G109" s="63"/>
      <c r="H109" s="63"/>
      <c r="I109" s="63"/>
      <c r="J109" s="75"/>
    </row>
    <row r="110" spans="1:10" x14ac:dyDescent="0.2">
      <c r="A110" s="78"/>
      <c r="B110" s="63"/>
      <c r="C110" s="63"/>
      <c r="D110" s="63"/>
      <c r="E110" s="63"/>
      <c r="F110" s="63"/>
      <c r="G110" s="63"/>
      <c r="H110" s="63"/>
      <c r="I110" s="63"/>
      <c r="J110" s="75"/>
    </row>
    <row r="112" spans="1:10" x14ac:dyDescent="0.2">
      <c r="A112" s="83" t="s">
        <v>148</v>
      </c>
      <c r="B112" s="65">
        <v>0</v>
      </c>
      <c r="C112" s="65">
        <v>0</v>
      </c>
      <c r="D112" s="65">
        <v>60000</v>
      </c>
      <c r="E112" s="65">
        <v>0</v>
      </c>
      <c r="F112" s="65">
        <v>60000</v>
      </c>
      <c r="G112" s="65">
        <v>60000</v>
      </c>
      <c r="H112" s="65">
        <v>0</v>
      </c>
      <c r="I112" s="65">
        <v>60000</v>
      </c>
      <c r="J112" s="75"/>
    </row>
    <row r="113" spans="1:19" x14ac:dyDescent="0.2">
      <c r="A113" s="83" t="s">
        <v>143</v>
      </c>
      <c r="B113" s="65">
        <v>0</v>
      </c>
      <c r="C113" s="65">
        <v>0</v>
      </c>
      <c r="D113" s="65">
        <v>25000</v>
      </c>
      <c r="E113" s="65">
        <v>0</v>
      </c>
      <c r="F113" s="65">
        <v>25000</v>
      </c>
      <c r="G113" s="65">
        <v>25000</v>
      </c>
      <c r="H113" s="63">
        <v>0</v>
      </c>
      <c r="I113" s="65">
        <v>25000</v>
      </c>
      <c r="J113" s="75"/>
    </row>
    <row r="114" spans="1:19" x14ac:dyDescent="0.2">
      <c r="A114" s="83" t="s">
        <v>144</v>
      </c>
      <c r="B114" s="65">
        <v>0</v>
      </c>
      <c r="C114" s="65">
        <v>0</v>
      </c>
      <c r="D114" s="65">
        <v>15000</v>
      </c>
      <c r="E114" s="65">
        <v>0</v>
      </c>
      <c r="F114" s="65">
        <v>15000</v>
      </c>
      <c r="G114" s="65">
        <v>15000</v>
      </c>
      <c r="H114" s="63">
        <v>0</v>
      </c>
      <c r="I114" s="65">
        <v>15000</v>
      </c>
      <c r="J114" s="75"/>
    </row>
    <row r="115" spans="1:19" x14ac:dyDescent="0.2">
      <c r="A115" s="78" t="s">
        <v>145</v>
      </c>
      <c r="B115" s="63">
        <v>0</v>
      </c>
      <c r="C115" s="63">
        <v>0</v>
      </c>
      <c r="D115" s="63">
        <f>SUM(D112:D114)</f>
        <v>100000</v>
      </c>
      <c r="E115" s="63">
        <f>SUM(E112:E114)</f>
        <v>0</v>
      </c>
      <c r="F115" s="63">
        <f>SUM(F112:F114)</f>
        <v>100000</v>
      </c>
      <c r="G115" s="63">
        <f>SUM(G112:G114)</f>
        <v>100000</v>
      </c>
      <c r="H115" s="63">
        <f>SUM(H112:H114)</f>
        <v>0</v>
      </c>
      <c r="I115" s="63">
        <f>SUM(I112:I114)</f>
        <v>100000</v>
      </c>
      <c r="J115" s="75">
        <f>(I115-G115)/ABS(G115)</f>
        <v>0</v>
      </c>
    </row>
    <row r="116" spans="1:19" x14ac:dyDescent="0.2">
      <c r="A116" s="78"/>
      <c r="B116" s="63"/>
      <c r="C116" s="63"/>
      <c r="D116" s="63"/>
      <c r="E116" s="63"/>
      <c r="F116" s="63"/>
      <c r="G116" s="63"/>
      <c r="H116" s="63"/>
      <c r="I116" s="63"/>
      <c r="J116" s="75"/>
      <c r="S116" s="90"/>
    </row>
    <row r="117" spans="1:19" x14ac:dyDescent="0.2">
      <c r="A117" s="70" t="s">
        <v>49</v>
      </c>
      <c r="B117" s="71">
        <f>SUM(B108,B101,B95,B91,B86,B77,B72,B68,B63,B56)</f>
        <v>465688</v>
      </c>
      <c r="C117" s="71">
        <f>SUM(C108,C101,C95,C91,C86,C77,C72,C68,C63,C56)</f>
        <v>588071</v>
      </c>
      <c r="D117" s="71">
        <f>SUM(D115,D108,D101,D95,D91,D86,D77,D72,D68,D63,D56)</f>
        <v>475914</v>
      </c>
      <c r="E117" s="71">
        <f>SUM(E115,E108,E101,E95,E91,E86,E77,E72,E68,E63,E56)</f>
        <v>88977</v>
      </c>
      <c r="F117" s="71">
        <f>SUM(F115,F108,F101,F95,F91,F86,F77,F72,F68,F63,F56)</f>
        <v>564891</v>
      </c>
      <c r="G117" s="71">
        <f>SUM(G115,G108,G101,G95,G91,G86,G77,G72,G68,G63,G56)</f>
        <v>583746</v>
      </c>
      <c r="H117" s="71">
        <f>SUM(H115,H108,H101,H95,H91,H86,H77,H72,H68,H63,H56)</f>
        <v>-19855</v>
      </c>
      <c r="I117" s="71">
        <f>SUM(I115,I108,I101,I95,I91,I86,I77,I72,I68,I63,I56)</f>
        <v>632776</v>
      </c>
      <c r="J117" s="72">
        <f>(I117-G117)/ABS(G117)</f>
        <v>8.3992010223624652E-2</v>
      </c>
    </row>
    <row r="118" spans="1:19" x14ac:dyDescent="0.2">
      <c r="A118" s="89"/>
      <c r="B118" s="63"/>
      <c r="C118" s="63"/>
      <c r="D118" s="63"/>
      <c r="E118" s="63"/>
      <c r="F118" s="63"/>
      <c r="G118" s="63"/>
      <c r="H118" s="63"/>
      <c r="I118" s="63"/>
      <c r="J118" s="75"/>
    </row>
    <row r="119" spans="1:19" x14ac:dyDescent="0.2">
      <c r="A119" s="76" t="s">
        <v>158</v>
      </c>
      <c r="B119" s="63"/>
      <c r="C119" s="63"/>
      <c r="D119" s="65">
        <v>100000</v>
      </c>
      <c r="E119" s="65">
        <v>0</v>
      </c>
      <c r="F119" s="65">
        <v>100000</v>
      </c>
      <c r="G119" s="65">
        <v>0</v>
      </c>
      <c r="H119" s="65"/>
      <c r="I119" s="63"/>
      <c r="J119" s="75"/>
    </row>
    <row r="120" spans="1:19" x14ac:dyDescent="0.2">
      <c r="A120" s="78" t="s">
        <v>159</v>
      </c>
      <c r="B120" s="63"/>
      <c r="C120" s="63"/>
      <c r="D120" s="63">
        <v>100000</v>
      </c>
      <c r="E120" s="63">
        <v>0</v>
      </c>
      <c r="F120" s="63">
        <v>100000</v>
      </c>
      <c r="G120" s="63">
        <v>0</v>
      </c>
      <c r="H120" s="63"/>
      <c r="I120" s="63"/>
      <c r="J120" s="75"/>
    </row>
    <row r="121" spans="1:19" x14ac:dyDescent="0.2">
      <c r="A121" s="89"/>
      <c r="B121" s="63"/>
      <c r="C121" s="63"/>
      <c r="D121" s="63"/>
      <c r="E121" s="63"/>
      <c r="F121" s="63"/>
      <c r="G121" s="63"/>
      <c r="H121" s="63"/>
      <c r="I121" s="63"/>
      <c r="J121" s="75"/>
    </row>
    <row r="122" spans="1:19" x14ac:dyDescent="0.2">
      <c r="A122" s="70" t="s">
        <v>160</v>
      </c>
      <c r="B122" s="71"/>
      <c r="C122" s="71"/>
      <c r="D122" s="71">
        <v>575664</v>
      </c>
      <c r="E122" s="71">
        <v>0</v>
      </c>
      <c r="F122" s="71">
        <v>664891</v>
      </c>
      <c r="G122" s="71">
        <v>0</v>
      </c>
      <c r="H122" s="71"/>
      <c r="I122" s="71"/>
      <c r="J122" s="72"/>
    </row>
    <row r="123" spans="1:19" x14ac:dyDescent="0.2">
      <c r="A123" s="66"/>
      <c r="B123" s="73"/>
      <c r="C123" s="73"/>
      <c r="D123" s="73"/>
      <c r="E123" s="73"/>
      <c r="F123" s="73"/>
      <c r="G123" s="73"/>
      <c r="H123" s="73"/>
      <c r="I123" s="73"/>
      <c r="J123" s="74"/>
    </row>
    <row r="124" spans="1:19" x14ac:dyDescent="0.2">
      <c r="A124" s="66"/>
      <c r="B124" s="73"/>
      <c r="C124" s="73"/>
      <c r="D124" s="73"/>
      <c r="E124" s="73"/>
      <c r="F124" s="73"/>
      <c r="G124" s="73"/>
      <c r="H124" s="73"/>
      <c r="I124" s="73"/>
      <c r="J124" s="74"/>
    </row>
    <row r="125" spans="1:19" x14ac:dyDescent="0.2">
      <c r="A125" s="66" t="s">
        <v>162</v>
      </c>
      <c r="B125" s="73" t="s">
        <v>161</v>
      </c>
      <c r="C125" s="73"/>
      <c r="D125" s="73" t="s">
        <v>163</v>
      </c>
      <c r="E125" s="73"/>
      <c r="F125" s="73"/>
      <c r="G125" s="73"/>
      <c r="H125" s="73"/>
      <c r="I125" s="73"/>
      <c r="J125" s="74"/>
    </row>
    <row r="126" spans="1:19" x14ac:dyDescent="0.2">
      <c r="A126" s="87" t="s">
        <v>152</v>
      </c>
      <c r="B126" s="86">
        <v>131915</v>
      </c>
      <c r="C126" s="86"/>
      <c r="D126" s="88">
        <v>172144</v>
      </c>
    </row>
    <row r="127" spans="1:19" x14ac:dyDescent="0.2">
      <c r="A127" s="87" t="s">
        <v>129</v>
      </c>
      <c r="B127" s="85">
        <v>148622</v>
      </c>
      <c r="C127" s="85"/>
      <c r="D127" s="88">
        <v>149000</v>
      </c>
    </row>
    <row r="128" spans="1:19" x14ac:dyDescent="0.2">
      <c r="A128" s="68" t="s">
        <v>164</v>
      </c>
      <c r="B128" s="85">
        <v>0</v>
      </c>
      <c r="D128" s="86">
        <v>100000</v>
      </c>
      <c r="E128" s="67"/>
      <c r="F128" s="67"/>
    </row>
    <row r="129" spans="1:10" x14ac:dyDescent="0.2">
      <c r="A129" s="68" t="s">
        <v>153</v>
      </c>
      <c r="B129" s="85">
        <v>0</v>
      </c>
      <c r="D129" s="86">
        <v>100000</v>
      </c>
      <c r="E129" s="67"/>
      <c r="F129" s="67"/>
    </row>
    <row r="130" spans="1:10" x14ac:dyDescent="0.2">
      <c r="A130" s="68" t="s">
        <v>154</v>
      </c>
      <c r="B130" s="85">
        <v>83254</v>
      </c>
      <c r="D130" s="85">
        <v>20000</v>
      </c>
      <c r="G130" s="66"/>
      <c r="H130" s="66"/>
      <c r="I130" s="66"/>
      <c r="J130" s="66"/>
    </row>
    <row r="131" spans="1:10" s="66" customFormat="1" x14ac:dyDescent="0.2">
      <c r="A131" s="84"/>
    </row>
    <row r="132" spans="1:10" s="66" customFormat="1" x14ac:dyDescent="0.2">
      <c r="A132" s="68"/>
      <c r="B132" s="85"/>
      <c r="C132" s="68"/>
    </row>
    <row r="133" spans="1:10" x14ac:dyDescent="0.2">
      <c r="A133" s="84" t="s">
        <v>146</v>
      </c>
    </row>
    <row r="134" spans="1:10" x14ac:dyDescent="0.2">
      <c r="A134" s="68" t="s">
        <v>147</v>
      </c>
      <c r="H134" s="73"/>
    </row>
    <row r="135" spans="1:10" x14ac:dyDescent="0.2">
      <c r="A135" s="68" t="s">
        <v>166</v>
      </c>
    </row>
  </sheetData>
  <phoneticPr fontId="4" type="noConversion"/>
  <pageMargins left="0.25" right="0.25" top="0.75" bottom="0.25" header="0.3" footer="0.05"/>
  <pageSetup fitToWidth="0" orientation="landscape" r:id="rId1"/>
  <headerFooter alignWithMargins="0">
    <oddHeader>&amp;C&amp;"Arial,Bold"Town of Jacksonport 2017 Budget&amp;"Arial,Regular"
Additional Copies Available from the Clerk or Bley's Grocery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of Jacksonport</dc:creator>
  <cp:lastModifiedBy>Elissa Taylor</cp:lastModifiedBy>
  <cp:lastPrinted>2016-10-24T14:00:34Z</cp:lastPrinted>
  <dcterms:created xsi:type="dcterms:W3CDTF">2005-10-16T15:19:08Z</dcterms:created>
  <dcterms:modified xsi:type="dcterms:W3CDTF">2016-10-26T15:22:20Z</dcterms:modified>
</cp:coreProperties>
</file>